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89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'Субвенције'!$B$3:$G$53</definedName>
    <definedName name="_xlnm.Print_Area" localSheetId="5">'Цене'!$B$1:$R$34</definedName>
  </definedNames>
  <calcPr fullCalcOnLoad="1"/>
</workbook>
</file>

<file path=xl/sharedStrings.xml><?xml version="1.0" encoding="utf-8"?>
<sst xmlns="http://schemas.openxmlformats.org/spreadsheetml/2006/main" count="1034" uniqueCount="825">
  <si>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</si>
  <si>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</si>
  <si>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</si>
  <si>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</si>
  <si>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</si>
  <si>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</si>
  <si>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</si>
  <si>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</si>
  <si>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</si>
  <si>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</si>
  <si>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</si>
  <si>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</si>
  <si>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</si>
  <si>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</si>
  <si>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</si>
  <si>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</si>
  <si>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</si>
  <si>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</si>
  <si>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</si>
  <si>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</si>
  <si>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</si>
  <si>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</si>
  <si>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</si>
  <si>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</si>
  <si>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</si>
  <si>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</si>
  <si>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</si>
  <si>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</si>
  <si>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</si>
  <si>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</si>
  <si>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</si>
  <si>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</si>
  <si>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</si>
  <si>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</si>
  <si>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</si>
  <si>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</si>
  <si>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</si>
  <si>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</si>
  <si>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</si>
  <si>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</si>
  <si>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</si>
  <si>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</si>
  <si>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</si>
  <si>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</si>
  <si>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</si>
  <si>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</si>
  <si>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</si>
  <si>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</si>
  <si>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</si>
  <si>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</si>
  <si>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</si>
  <si>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</si>
  <si>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</si>
  <si>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</si>
  <si>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</si>
  <si>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</si>
  <si>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</si>
  <si>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</si>
  <si>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</si>
  <si>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</si>
  <si>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</si>
  <si>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</si>
  <si>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</si>
  <si>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</si>
  <si>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</si>
  <si>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</si>
  <si>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</si>
  <si>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</si>
  <si>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</si>
  <si>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</si>
  <si>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</si>
  <si>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</si>
  <si>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</si>
  <si>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</si>
  <si>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</si>
  <si>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</si>
  <si>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</si>
  <si>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</si>
  <si>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</si>
  <si>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</si>
  <si>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</si>
  <si>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</si>
  <si>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</si>
  <si>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</si>
  <si>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</si>
  <si>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</si>
  <si>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</si>
  <si>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</si>
  <si>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</si>
  <si>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</si>
  <si>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</si>
  <si>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</si>
  <si>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</si>
  <si>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</si>
  <si>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</si>
  <si>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</si>
  <si>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</si>
  <si>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</si>
  <si>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</si>
  <si>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</si>
  <si>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</si>
  <si>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</si>
  <si>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</si>
  <si>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</si>
  <si>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</si>
  <si>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</si>
  <si>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</si>
  <si>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</si>
  <si>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</si>
  <si>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</si>
  <si>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</si>
  <si>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</si>
  <si>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</si>
  <si>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</si>
  <si>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</si>
  <si>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</si>
  <si>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</si>
  <si>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</si>
  <si>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</si>
  <si>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</si>
  <si>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</si>
  <si>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</si>
  <si>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</si>
  <si>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</si>
  <si>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</si>
  <si>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</si>
  <si>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</si>
  <si>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</si>
  <si>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</si>
  <si>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</si>
  <si>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</si>
  <si>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</si>
  <si>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</si>
  <si>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</si>
  <si>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</si>
  <si>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</si>
  <si>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</si>
  <si>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</si>
  <si>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</si>
  <si>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</si>
  <si>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</si>
  <si>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</si>
  <si>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</si>
  <si>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</si>
  <si>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</si>
  <si>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</si>
  <si>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</si>
  <si>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</si>
  <si>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</si>
  <si>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</si>
  <si>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</si>
  <si>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</si>
  <si>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</si>
  <si>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</si>
  <si>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</si>
  <si>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</si>
  <si>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</si>
  <si>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</si>
  <si>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</si>
  <si>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</si>
  <si>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</si>
  <si>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</si>
  <si>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</si>
  <si>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</si>
  <si>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</si>
  <si>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</si>
  <si>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</si>
  <si>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</si>
  <si>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</si>
  <si>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</si>
  <si>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</si>
  <si>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</si>
  <si>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</si>
  <si>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</si>
  <si>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</si>
  <si>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</si>
  <si>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</si>
  <si>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</si>
  <si>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</si>
  <si>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</si>
  <si>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</si>
  <si>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</si>
  <si>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</si>
  <si>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</si>
  <si>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</si>
  <si>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</si>
  <si>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</si>
  <si>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</si>
  <si>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</si>
  <si>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</si>
  <si>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</si>
  <si>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</si>
  <si>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</si>
  <si>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</si>
  <si>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</si>
  <si>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</si>
  <si>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</si>
  <si>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</si>
  <si>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</si>
  <si>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</si>
  <si>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</si>
  <si>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</si>
  <si>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</si>
  <si>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</si>
  <si>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</si>
  <si>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</si>
  <si>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</si>
  <si>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</si>
  <si>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</si>
  <si>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</si>
  <si>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</si>
  <si>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</si>
  <si>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</si>
  <si>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</si>
  <si>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</si>
  <si>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</si>
  <si>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</si>
  <si>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</si>
  <si>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</si>
  <si>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</si>
  <si>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</si>
  <si>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</si>
  <si>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</si>
  <si>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</si>
  <si>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</si>
  <si>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</si>
  <si>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</si>
  <si>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</si>
  <si>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</si>
  <si>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</si>
  <si>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</si>
  <si>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</si>
  <si>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</si>
  <si>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</si>
  <si>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</si>
  <si>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</si>
  <si>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</si>
  <si>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</si>
  <si>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</si>
  <si>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</si>
  <si>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</si>
  <si>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</si>
  <si>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</si>
  <si>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</si>
  <si>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</si>
  <si>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</si>
  <si>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</si>
  <si>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</si>
  <si>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</si>
  <si>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</si>
  <si>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</si>
  <si>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</si>
  <si>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</si>
  <si>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</si>
  <si>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</si>
  <si>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</si>
  <si>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</si>
  <si>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</si>
  <si>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</si>
  <si>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</si>
  <si>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</si>
  <si>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</si>
  <si>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</si>
  <si>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</si>
  <si>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</si>
  <si>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</si>
  <si>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</si>
  <si>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</si>
  <si>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</si>
  <si>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</si>
  <si>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</si>
  <si>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</si>
  <si>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</si>
  <si>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</si>
  <si>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</si>
  <si>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</si>
  <si>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</si>
  <si>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</si>
  <si>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</si>
  <si>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</si>
  <si>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</si>
  <si>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</si>
  <si>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</si>
  <si>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</si>
  <si>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</si>
  <si>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</si>
  <si>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</si>
  <si>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</si>
  <si>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</si>
  <si>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</si>
  <si>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</si>
  <si>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</si>
  <si>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</si>
  <si>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</si>
  <si>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</si>
  <si>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</si>
  <si>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</si>
  <si>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</si>
  <si>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</si>
  <si>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</si>
  <si>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</si>
  <si>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</si>
  <si>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</si>
  <si>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</si>
  <si>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</si>
  <si>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</si>
  <si>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</si>
  <si>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</si>
  <si>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</si>
  <si>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</si>
  <si>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</si>
  <si>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</si>
  <si>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</si>
  <si>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</si>
  <si>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</si>
  <si>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</si>
  <si>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</si>
  <si>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</si>
  <si>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</si>
  <si>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</si>
  <si>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</si>
  <si>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</si>
  <si>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</si>
  <si>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</si>
  <si>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</si>
  <si>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</si>
  <si>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</si>
  <si>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</si>
  <si>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</si>
  <si>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</si>
  <si>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</si>
  <si>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</si>
  <si>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</si>
  <si>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</si>
  <si>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</si>
  <si>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</si>
  <si>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</si>
  <si>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</si>
  <si>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</si>
  <si>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</si>
  <si>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</si>
  <si>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</si>
  <si>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</si>
  <si>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</si>
  <si>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</si>
  <si>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</si>
  <si>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</si>
  <si>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</si>
  <si>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</si>
  <si>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</si>
  <si>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</si>
  <si>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</si>
  <si>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</si>
  <si>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</si>
  <si>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</si>
  <si>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</si>
  <si>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</si>
  <si>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</si>
  <si>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</si>
  <si>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</si>
  <si>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</si>
  <si>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</si>
  <si>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</si>
  <si>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</si>
  <si>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</si>
  <si>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</si>
  <si>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</si>
  <si>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</si>
  <si>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</si>
  <si>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</si>
  <si>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</si>
  <si>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</si>
  <si>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</si>
  <si>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</si>
  <si>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</si>
  <si>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</si>
  <si>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</si>
  <si>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</si>
  <si>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</si>
  <si>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</si>
  <si>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</si>
  <si>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</si>
  <si>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</si>
  <si>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</si>
  <si>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</si>
  <si>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</si>
  <si>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</si>
  <si>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</si>
  <si>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</si>
  <si>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</si>
  <si>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</si>
  <si>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</si>
  <si>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</si>
  <si>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</si>
  <si>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</si>
  <si>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</si>
  <si>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</si>
  <si>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</si>
  <si>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</si>
  <si>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</si>
  <si>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</si>
  <si>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</si>
  <si>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</si>
  <si>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</si>
  <si>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</si>
  <si>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</si>
  <si>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</si>
  <si>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</si>
  <si>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</si>
  <si>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</si>
  <si>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</si>
  <si>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</si>
  <si>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</si>
  <si>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</si>
  <si>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</si>
  <si>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</si>
  <si>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</si>
  <si>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</si>
  <si>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</si>
  <si>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</si>
  <si>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</si>
  <si>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</si>
  <si>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</si>
  <si>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</si>
  <si>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</si>
  <si>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</si>
  <si>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</si>
  <si>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</si>
  <si>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</si>
  <si>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</si>
  <si>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</si>
  <si>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</si>
  <si>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</si>
  <si>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</si>
  <si>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</si>
  <si>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</si>
  <si>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</si>
  <si>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</si>
  <si>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</si>
  <si>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</si>
  <si>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</si>
  <si>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</si>
  <si>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</si>
  <si>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</si>
  <si>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</si>
  <si>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</si>
  <si>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</si>
  <si>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</si>
  <si>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</si>
  <si>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</si>
  <si>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</si>
  <si>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</si>
  <si>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</si>
  <si>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</si>
  <si>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</si>
  <si>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</si>
  <si>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</si>
  <si>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</si>
  <si>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</si>
  <si>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</si>
  <si>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</si>
  <si>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</si>
  <si>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</si>
  <si>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</si>
  <si>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</si>
  <si>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</si>
  <si>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</si>
  <si>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</si>
  <si>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</si>
  <si>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</si>
  <si>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</si>
  <si>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</si>
  <si>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</si>
  <si>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</si>
  <si>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</si>
  <si>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</si>
  <si>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</si>
  <si>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</si>
  <si>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</si>
  <si>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</si>
  <si>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</si>
  <si>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</si>
  <si>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</si>
  <si>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</si>
  <si>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</si>
  <si>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</si>
  <si>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</si>
  <si>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</si>
  <si>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</si>
  <si>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</si>
  <si>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</si>
  <si>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</si>
  <si>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</si>
  <si>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</si>
  <si>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</si>
  <si>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</si>
  <si>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</si>
  <si>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</si>
  <si>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</si>
  <si>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</si>
  <si>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</si>
  <si>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</si>
  <si>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</si>
  <si>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</si>
  <si>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</si>
  <si>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</si>
  <si>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</si>
  <si>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</si>
  <si>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</si>
  <si>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</si>
  <si>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</si>
  <si>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</si>
  <si>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</si>
  <si>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</si>
  <si>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</si>
  <si>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</si>
  <si>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</si>
  <si>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</si>
  <si>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</si>
  <si>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</si>
  <si>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</si>
  <si>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</si>
  <si>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</si>
  <si>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</si>
  <si>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</si>
  <si>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</si>
  <si>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</si>
  <si>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</si>
  <si>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</si>
  <si>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</si>
  <si>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</si>
  <si>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</si>
  <si>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</si>
  <si>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</si>
  <si>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</si>
  <si>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</si>
  <si>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</si>
  <si>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</si>
  <si>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</si>
  <si>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</si>
  <si>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</si>
  <si>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</si>
  <si>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</si>
  <si>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</si>
  <si>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</si>
  <si>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</si>
  <si>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</si>
  <si>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</si>
  <si>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</si>
  <si>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</si>
  <si>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</si>
  <si>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</si>
  <si>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</si>
  <si>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</si>
  <si>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</si>
  <si>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</si>
  <si>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</si>
  <si>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</si>
  <si>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</si>
  <si>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</si>
  <si>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</si>
  <si>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</si>
  <si>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</si>
  <si>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</si>
  <si>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</si>
  <si>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</si>
  <si>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</si>
  <si>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</si>
  <si>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</si>
  <si>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</si>
  <si>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</si>
  <si>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</si>
  <si>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</si>
  <si>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</si>
  <si>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</si>
  <si>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</si>
  <si>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</si>
  <si>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</si>
  <si>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</si>
  <si>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</si>
  <si>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</si>
  <si>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</si>
  <si>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</si>
  <si>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</si>
  <si>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</si>
  <si>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</si>
  <si>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</si>
  <si>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</si>
  <si>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</si>
  <si>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</si>
  <si>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</si>
  <si>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</si>
  <si>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</si>
  <si>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</si>
  <si>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</si>
  <si>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</si>
  <si>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</si>
  <si>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</si>
  <si>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</si>
  <si>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</si>
  <si>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</si>
  <si>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</si>
  <si>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</si>
  <si>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</si>
  <si>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</si>
  <si>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</si>
  <si>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</si>
  <si>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</si>
  <si>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</si>
  <si>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</si>
  <si>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</si>
  <si>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</si>
  <si>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</si>
  <si>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</si>
  <si>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</si>
  <si>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</si>
  <si>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</si>
  <si>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</si>
  <si>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</si>
  <si>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</si>
  <si>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</si>
  <si>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</si>
  <si>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</si>
  <si>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</si>
  <si>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</si>
  <si>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</si>
  <si>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</si>
  <si>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</si>
  <si>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</si>
  <si>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</si>
  <si>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</si>
  <si>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</si>
  <si>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</si>
  <si>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</si>
  <si>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</si>
  <si>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</si>
  <si>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</si>
  <si>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</si>
  <si>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</si>
  <si>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</si>
  <si>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</si>
  <si>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</si>
  <si>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</si>
  <si>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</si>
  <si>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</si>
  <si>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</si>
  <si>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</si>
  <si>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</si>
  <si>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</si>
  <si>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</si>
  <si>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</si>
  <si>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</si>
  <si>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</si>
  <si>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</si>
  <si>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</si>
  <si>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</si>
  <si>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</si>
  <si>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</si>
  <si>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</si>
  <si>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</si>
  <si>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</si>
  <si>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</si>
  <si>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</si>
  <si>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</si>
  <si>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</si>
  <si>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</si>
  <si>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</si>
  <si>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</si>
  <si>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</si>
  <si>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</si>
  <si>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</si>
  <si>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</si>
  <si>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</si>
  <si>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</si>
  <si>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</si>
  <si>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</si>
  <si>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</si>
  <si>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</si>
  <si>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</si>
  <si>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</si>
  <si>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</si>
  <si>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</si>
  <si>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</si>
  <si>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</si>
  <si>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</si>
  <si>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</si>
  <si>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</si>
  <si>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</si>
  <si>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</si>
  <si>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</si>
  <si>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</si>
  <si>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</si>
  <si>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</si>
  <si>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</si>
  <si>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</si>
  <si>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</si>
  <si>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</si>
  <si>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</si>
  <si>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</si>
  <si>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</si>
  <si>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</si>
  <si>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</si>
  <si>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</si>
  <si>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</si>
  <si>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</si>
  <si>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</si>
  <si>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</si>
  <si>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</si>
  <si>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</si>
  <si>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</si>
  <si>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</si>
  <si>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</si>
  <si>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</si>
  <si>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</si>
  <si>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</si>
  <si>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</si>
  <si>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</si>
  <si>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</si>
  <si>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</si>
  <si>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</si>
  <si>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</si>
  <si>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</si>
  <si>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</si>
  <si>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</si>
  <si>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</si>
  <si>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</si>
  <si>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</si>
  <si>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</si>
  <si>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</si>
  <si>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</si>
  <si>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</si>
  <si>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</si>
  <si>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</si>
  <si>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</si>
  <si>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</si>
  <si>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</si>
  <si>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</si>
  <si>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</si>
  <si>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</si>
  <si>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</si>
  <si>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</si>
  <si>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</si>
  <si>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</si>
  <si>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</si>
  <si>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</si>
  <si>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</si>
  <si>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</si>
  <si>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</si>
  <si>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</si>
  <si>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</si>
  <si>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</si>
  <si>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</si>
  <si>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</si>
  <si>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</si>
  <si>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</si>
  <si>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</si>
  <si>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</si>
  <si>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</si>
  <si>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</si>
  <si>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</si>
  <si>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</si>
  <si>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</si>
  <si>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</si>
  <si>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Матични број: 20157810</t>
  </si>
  <si>
    <t>Предузеће: ЈП "Градска стамбена агенција" Панчево</t>
  </si>
  <si>
    <t xml:space="preserve">Датум:                                                                                                                                                  </t>
  </si>
  <si>
    <t>редовно одржавање и сервисирање лифта (1 лифт)</t>
  </si>
  <si>
    <t>редовно одржавање и сервисирање хидроцила</t>
  </si>
  <si>
    <t>рад на одређено време због повећаног</t>
  </si>
  <si>
    <t>обима посла</t>
  </si>
  <si>
    <r>
      <t xml:space="preserve">           2015 </t>
    </r>
    <r>
      <rPr>
        <b/>
        <sz val="12"/>
        <rFont val="Calibri"/>
        <family val="2"/>
      </rPr>
      <t>¹</t>
    </r>
  </si>
  <si>
    <t xml:space="preserve">          2016² </t>
  </si>
  <si>
    <t>Текући рачуни</t>
  </si>
  <si>
    <t xml:space="preserve">Број прималаца накнаде по основу осталих уговора </t>
  </si>
  <si>
    <t>Banka Intesa</t>
  </si>
  <si>
    <t>Напомена: ЈП "Градска стамбена агенција" поседује лиценцу непрофитабилности, тако да је добит усмерена за даљу изградњу и повећање стамбеног фонда.</t>
  </si>
  <si>
    <t>Изградња стан.-С.Милетића</t>
  </si>
  <si>
    <t>01.01. до 31.12.</t>
  </si>
  <si>
    <t>Реализација 
01.12-31.12.2017.      Претходна година</t>
  </si>
  <si>
    <t>План за
01.01-31.12.2018.             Текућа година</t>
  </si>
  <si>
    <t>План за
01.01.2017-31.12.2018.             Текућа година</t>
  </si>
  <si>
    <t>Стање на дан 
31.12.2017.
Претходна година</t>
  </si>
  <si>
    <t>Планирано стање 
на дан 31.12.2018. Текућа година</t>
  </si>
  <si>
    <t>Претходна година
2017</t>
  </si>
  <si>
    <t>План за период 01.01-31.12.2018 текућа година</t>
  </si>
  <si>
    <t>План за
01.12-31.12.2017.             Претходна  година</t>
  </si>
  <si>
    <t>Реализација 
01.12-31.12.2017      Претходна година</t>
  </si>
  <si>
    <t>31.12.2017. (претходна година)</t>
  </si>
  <si>
    <t>31.03.2018.</t>
  </si>
  <si>
    <t>30.06.2018.</t>
  </si>
  <si>
    <t>30.09.2018.</t>
  </si>
  <si>
    <t>31.12.2018.</t>
  </si>
  <si>
    <t>Изградња стан.-Хиподром</t>
  </si>
  <si>
    <t>Прој.тех.докум.-Сомборска</t>
  </si>
  <si>
    <t>Реконст.град.ст. Ђуре Јакшића</t>
  </si>
  <si>
    <t>Капитал.одрж.градских станова</t>
  </si>
  <si>
    <t>Стање кредитне задужености 
на 31.03.2018 године у оригиналној валути</t>
  </si>
  <si>
    <t>Стање кредитне задужености 
на 31.03.2018 године у динарима</t>
  </si>
  <si>
    <t>Период од 01.01. до 31.03.2018.</t>
  </si>
  <si>
    <t>Период од 01.01. до 30.06.2018.</t>
  </si>
  <si>
    <t>Период од 01.01. до 30.09.2018.</t>
  </si>
  <si>
    <t>Период од 01.10. до 31.12.2018.</t>
  </si>
  <si>
    <t>БИЛАНС УСПЕХА за период 01.01 - 30.09.2018.</t>
  </si>
  <si>
    <t xml:space="preserve"> 01.01.2018 - 30.09.2018</t>
  </si>
  <si>
    <t>Индекс 
 реализација                    01.01.2018 -30.06.2018/                   план 01.01.2018 -30.09.2018</t>
  </si>
  <si>
    <t>Датум: 26.10.2018</t>
  </si>
  <si>
    <t>БИЛАНС СТАЊА  на дан 30.09.2018.</t>
  </si>
  <si>
    <t>30.09.2018</t>
  </si>
  <si>
    <t>Индекс реализација 30.09.2018 /                  план 30.09.2018</t>
  </si>
  <si>
    <t>у периоду од 01.01. до 30.09.2018. године</t>
  </si>
  <si>
    <t>01.01.2018 - 30.09.2018.</t>
  </si>
  <si>
    <t>Индекс 
 реализација                    01.01.2018 -30.09.2018/                   план 01.01.2018-30.09.2018</t>
  </si>
  <si>
    <t>01.01. - 30.09.2018</t>
  </si>
  <si>
    <t xml:space="preserve">Индекс 
 реализација 01.01. -30.09.2018/план 01.01. -30.09.2018 </t>
  </si>
  <si>
    <t>Стање на дан 3.06.2018. године*</t>
  </si>
  <si>
    <t>Стање на дан 30.09.2018. године**</t>
  </si>
  <si>
    <t xml:space="preserve">Датум: 26.10.2018                                                                                                                                                 </t>
  </si>
  <si>
    <t>01.01. - 30.09.2018.</t>
  </si>
  <si>
    <t>Индекс 
 реализација 01.01. -30.09.18/план 01.01. -30.09.18</t>
  </si>
  <si>
    <t xml:space="preserve">Датум: 26.10.2018                                                                                                                                             </t>
  </si>
  <si>
    <t xml:space="preserve">      на дан 30.09.2018.</t>
  </si>
  <si>
    <t>01.01.-31.03.2018</t>
  </si>
  <si>
    <t>01.01.-30.06.2018</t>
  </si>
  <si>
    <t>01.01.-30.09.2018</t>
  </si>
  <si>
    <t>01.01. -31.12.2018</t>
  </si>
</sst>
</file>

<file path=xl/styles.xml><?xml version="1.0" encoding="utf-8"?>
<styleSheet xmlns="http://schemas.openxmlformats.org/spreadsheetml/2006/main">
  <numFmts count="32">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4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thin"/>
      <bottom style="thick"/>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24" borderId="10" xfId="57" applyFont="1" applyFill="1" applyBorder="1" applyAlignment="1">
      <alignment horizontal="left" vertical="center" wrapText="1"/>
      <protection/>
    </xf>
    <xf numFmtId="49" fontId="11" fillId="24" borderId="10" xfId="57" applyNumberFormat="1" applyFont="1" applyFill="1" applyBorder="1" applyAlignment="1">
      <alignment horizontal="center" vertical="center" wrapText="1"/>
      <protection/>
    </xf>
    <xf numFmtId="0" fontId="11" fillId="24" borderId="10" xfId="57" applyFont="1" applyFill="1" applyBorder="1" applyAlignment="1">
      <alignment/>
      <protection/>
    </xf>
    <xf numFmtId="0" fontId="11" fillId="24" borderId="10" xfId="57" applyFont="1" applyFill="1" applyBorder="1" applyAlignment="1">
      <alignment horizontal="left" wrapText="1"/>
      <protection/>
    </xf>
    <xf numFmtId="0" fontId="11" fillId="24"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24"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22" xfId="0" applyFont="1" applyBorder="1" applyAlignment="1">
      <alignment horizontal="left" wrapText="1"/>
    </xf>
    <xf numFmtId="0" fontId="11" fillId="24"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24" borderId="17" xfId="57" applyNumberFormat="1" applyFont="1" applyFill="1" applyBorder="1" applyAlignment="1">
      <alignment horizontal="center"/>
      <protection/>
    </xf>
    <xf numFmtId="49" fontId="11" fillId="24" borderId="11" xfId="57" applyNumberFormat="1" applyFont="1" applyFill="1" applyBorder="1" applyAlignment="1">
      <alignment horizontal="center"/>
      <protection/>
    </xf>
    <xf numFmtId="49" fontId="11" fillId="24" borderId="12" xfId="57" applyNumberFormat="1" applyFont="1" applyFill="1" applyBorder="1" applyAlignment="1">
      <alignment horizontal="center"/>
      <protection/>
    </xf>
    <xf numFmtId="0" fontId="11" fillId="24"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20" borderId="11" xfId="0" applyFont="1" applyFill="1" applyBorder="1" applyAlignment="1">
      <alignment horizontal="center" wrapText="1"/>
    </xf>
    <xf numFmtId="0" fontId="5" fillId="20" borderId="10" xfId="0" applyFont="1" applyFill="1" applyBorder="1" applyAlignment="1">
      <alignment wrapText="1"/>
    </xf>
    <xf numFmtId="0" fontId="1" fillId="20" borderId="10" xfId="0" applyFont="1" applyFill="1" applyBorder="1" applyAlignment="1">
      <alignment horizontal="center" wrapText="1"/>
    </xf>
    <xf numFmtId="0" fontId="5" fillId="20" borderId="10" xfId="0" applyFont="1" applyFill="1" applyBorder="1" applyAlignment="1">
      <alignment horizontal="left" wrapText="1"/>
    </xf>
    <xf numFmtId="0" fontId="1" fillId="24" borderId="10" xfId="0" applyFont="1" applyFill="1" applyBorder="1" applyAlignment="1">
      <alignment horizontal="center" wrapText="1"/>
    </xf>
    <xf numFmtId="0" fontId="2" fillId="24" borderId="10" xfId="0" applyFont="1" applyFill="1" applyBorder="1" applyAlignment="1">
      <alignment horizontal="center" wrapText="1"/>
    </xf>
    <xf numFmtId="0" fontId="2" fillId="24" borderId="11" xfId="0" applyFont="1" applyFill="1" applyBorder="1" applyAlignment="1">
      <alignment horizontal="center" wrapText="1"/>
    </xf>
    <xf numFmtId="0" fontId="11" fillId="24" borderId="10" xfId="0" applyFont="1" applyFill="1" applyBorder="1" applyAlignment="1">
      <alignment wrapText="1"/>
    </xf>
    <xf numFmtId="0" fontId="1" fillId="20"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19"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1" fillId="20" borderId="11" xfId="57" applyFont="1" applyFill="1" applyBorder="1" applyAlignment="1">
      <alignmen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0" fontId="13" fillId="20" borderId="36"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20" borderId="10" xfId="57" applyNumberFormat="1" applyFont="1" applyFill="1" applyBorder="1" applyAlignment="1">
      <alignment vertical="center" wrapText="1"/>
      <protection/>
    </xf>
    <xf numFmtId="3" fontId="22"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2" fillId="0" borderId="13" xfId="57" applyNumberFormat="1" applyFont="1" applyBorder="1" applyAlignment="1">
      <alignment vertical="center" wrapText="1"/>
      <protection/>
    </xf>
    <xf numFmtId="3" fontId="22"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20"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20"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20" borderId="10" xfId="0" applyNumberFormat="1" applyFont="1" applyFill="1" applyBorder="1" applyAlignment="1">
      <alignment horizontal="right"/>
    </xf>
    <xf numFmtId="3" fontId="1" fillId="20" borderId="10" xfId="0" applyNumberFormat="1" applyFont="1" applyFill="1" applyBorder="1" applyAlignment="1">
      <alignment horizontal="right" vertical="top"/>
    </xf>
    <xf numFmtId="3" fontId="1" fillId="20" borderId="37"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3" xfId="0" applyNumberFormat="1" applyFont="1" applyBorder="1" applyAlignment="1">
      <alignment horizontal="right"/>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36" xfId="0" applyFont="1" applyBorder="1" applyAlignment="1">
      <alignment/>
    </xf>
    <xf numFmtId="0" fontId="12" fillId="0" borderId="24" xfId="0" applyFont="1" applyBorder="1" applyAlignment="1">
      <alignment/>
    </xf>
    <xf numFmtId="0" fontId="12" fillId="0" borderId="38"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24" borderId="38" xfId="0" applyFont="1" applyFill="1" applyBorder="1" applyAlignment="1">
      <alignment/>
    </xf>
    <xf numFmtId="0" fontId="12" fillId="24" borderId="13" xfId="0" applyFont="1" applyFill="1" applyBorder="1" applyAlignment="1">
      <alignment/>
    </xf>
    <xf numFmtId="0" fontId="12" fillId="24" borderId="43" xfId="0" applyFont="1" applyFill="1" applyBorder="1" applyAlignment="1">
      <alignment/>
    </xf>
    <xf numFmtId="49" fontId="12" fillId="0" borderId="11" xfId="0" applyNumberFormat="1" applyFont="1" applyBorder="1" applyAlignment="1">
      <alignment horizontal="center" vertical="center"/>
    </xf>
    <xf numFmtId="49" fontId="12" fillId="20"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4" xfId="0" applyFont="1" applyBorder="1" applyAlignment="1">
      <alignment/>
    </xf>
    <xf numFmtId="49" fontId="15" fillId="20" borderId="14" xfId="0" applyNumberFormat="1" applyFont="1" applyFill="1" applyBorder="1" applyAlignment="1" applyProtection="1">
      <alignment horizontal="center" vertical="center" wrapText="1"/>
      <protection/>
    </xf>
    <xf numFmtId="49" fontId="15" fillId="20" borderId="45" xfId="0" applyNumberFormat="1" applyFont="1" applyFill="1" applyBorder="1" applyAlignment="1" applyProtection="1">
      <alignment horizontal="center" vertical="center" wrapText="1"/>
      <protection/>
    </xf>
    <xf numFmtId="0" fontId="26" fillId="0" borderId="46" xfId="0" applyFont="1" applyBorder="1" applyAlignment="1">
      <alignment horizontal="right"/>
    </xf>
    <xf numFmtId="49" fontId="15" fillId="20" borderId="41" xfId="0" applyNumberFormat="1" applyFont="1" applyFill="1" applyBorder="1" applyAlignment="1" applyProtection="1">
      <alignment horizontal="center" vertical="center" wrapText="1"/>
      <protection/>
    </xf>
    <xf numFmtId="0" fontId="26" fillId="0" borderId="47" xfId="0" applyFont="1" applyBorder="1" applyAlignment="1">
      <alignment horizontal="right"/>
    </xf>
    <xf numFmtId="0" fontId="26" fillId="0" borderId="35" xfId="0" applyFont="1" applyBorder="1" applyAlignment="1">
      <alignment horizontal="right"/>
    </xf>
    <xf numFmtId="0" fontId="26" fillId="0" borderId="48" xfId="0" applyFont="1" applyBorder="1" applyAlignment="1">
      <alignment horizontal="right"/>
    </xf>
    <xf numFmtId="0" fontId="26" fillId="20" borderId="49" xfId="0" applyFont="1" applyFill="1" applyBorder="1" applyAlignment="1">
      <alignment horizontal="right" vertical="center"/>
    </xf>
    <xf numFmtId="49" fontId="15" fillId="20" borderId="50" xfId="0" applyNumberFormat="1" applyFont="1" applyFill="1" applyBorder="1" applyAlignment="1" applyProtection="1">
      <alignment horizontal="center" vertical="center" wrapText="1"/>
      <protection/>
    </xf>
    <xf numFmtId="0" fontId="26" fillId="20" borderId="41" xfId="0" applyFont="1" applyFill="1" applyBorder="1" applyAlignment="1" applyProtection="1">
      <alignment horizontal="center" vertical="center" wrapText="1"/>
      <protection/>
    </xf>
    <xf numFmtId="0" fontId="26" fillId="0" borderId="47"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4"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12" xfId="0" applyNumberFormat="1" applyFont="1" applyBorder="1" applyAlignment="1">
      <alignment horizontal="right"/>
    </xf>
    <xf numFmtId="3" fontId="26" fillId="0" borderId="14" xfId="0" applyNumberFormat="1" applyFont="1" applyBorder="1" applyAlignment="1">
      <alignment horizontal="right"/>
    </xf>
    <xf numFmtId="3" fontId="26" fillId="0" borderId="45" xfId="0" applyNumberFormat="1" applyFont="1" applyBorder="1" applyAlignment="1">
      <alignment horizontal="right"/>
    </xf>
    <xf numFmtId="3" fontId="26" fillId="0" borderId="18" xfId="0" applyNumberFormat="1" applyFont="1" applyBorder="1" applyAlignment="1">
      <alignment horizontal="right"/>
    </xf>
    <xf numFmtId="3" fontId="26" fillId="20" borderId="52" xfId="0" applyNumberFormat="1" applyFont="1" applyFill="1" applyBorder="1" applyAlignment="1">
      <alignment/>
    </xf>
    <xf numFmtId="3" fontId="26" fillId="20" borderId="34" xfId="0" applyNumberFormat="1" applyFont="1" applyFill="1" applyBorder="1" applyAlignment="1">
      <alignment/>
    </xf>
    <xf numFmtId="3" fontId="26" fillId="20" borderId="53" xfId="0" applyNumberFormat="1" applyFont="1" applyFill="1" applyBorder="1" applyAlignment="1">
      <alignment/>
    </xf>
    <xf numFmtId="3" fontId="26" fillId="20" borderId="22" xfId="0" applyNumberFormat="1" applyFont="1" applyFill="1" applyBorder="1" applyAlignment="1">
      <alignment/>
    </xf>
    <xf numFmtId="3" fontId="26" fillId="0" borderId="47"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6" xfId="0" applyNumberFormat="1" applyFont="1" applyBorder="1" applyAlignment="1">
      <alignment horizontal="right"/>
    </xf>
    <xf numFmtId="3" fontId="26" fillId="0" borderId="48" xfId="0" applyNumberFormat="1" applyFont="1" applyBorder="1" applyAlignment="1">
      <alignment horizontal="right"/>
    </xf>
    <xf numFmtId="3" fontId="26" fillId="0" borderId="55"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2"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0" fontId="4" fillId="0" borderId="0" xfId="57" applyFont="1">
      <alignment/>
      <protection/>
    </xf>
    <xf numFmtId="0" fontId="29" fillId="0" borderId="0" xfId="57" applyFont="1">
      <alignment/>
      <protection/>
    </xf>
    <xf numFmtId="0" fontId="26" fillId="0" borderId="0" xfId="0" applyFont="1" applyAlignment="1">
      <alignment/>
    </xf>
    <xf numFmtId="0" fontId="11" fillId="0" borderId="10" xfId="0" applyFont="1" applyBorder="1" applyAlignment="1">
      <alignment horizontal="center"/>
    </xf>
    <xf numFmtId="0" fontId="11"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3" fontId="14" fillId="0" borderId="10"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2" fillId="0" borderId="15" xfId="0" applyNumberFormat="1" applyFont="1" applyBorder="1" applyAlignment="1">
      <alignment/>
    </xf>
    <xf numFmtId="3" fontId="12" fillId="20" borderId="57" xfId="0" applyNumberFormat="1" applyFont="1" applyFill="1" applyBorder="1" applyAlignment="1">
      <alignment/>
    </xf>
    <xf numFmtId="3" fontId="12" fillId="0" borderId="25" xfId="0" applyNumberFormat="1" applyFont="1" applyBorder="1" applyAlignment="1">
      <alignment/>
    </xf>
    <xf numFmtId="3" fontId="12" fillId="0" borderId="21" xfId="0" applyNumberFormat="1" applyFont="1" applyBorder="1" applyAlignment="1">
      <alignment/>
    </xf>
    <xf numFmtId="3" fontId="12" fillId="20" borderId="14" xfId="0" applyNumberFormat="1" applyFont="1" applyFill="1" applyBorder="1" applyAlignment="1">
      <alignment/>
    </xf>
    <xf numFmtId="3" fontId="11" fillId="0" borderId="16"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4" fontId="11" fillId="0" borderId="19" xfId="0" applyNumberFormat="1" applyFont="1" applyBorder="1" applyAlignment="1">
      <alignment vertical="center" wrapText="1"/>
    </xf>
    <xf numFmtId="4" fontId="11" fillId="0" borderId="15" xfId="0" applyNumberFormat="1" applyFont="1" applyBorder="1" applyAlignment="1">
      <alignment vertical="center" wrapText="1"/>
    </xf>
    <xf numFmtId="4" fontId="11" fillId="0" borderId="14" xfId="0" applyNumberFormat="1" applyFont="1" applyBorder="1" applyAlignment="1">
      <alignment vertical="center" wrapText="1"/>
    </xf>
    <xf numFmtId="0" fontId="26" fillId="0" borderId="54" xfId="0" applyFont="1" applyBorder="1" applyAlignment="1">
      <alignment horizontal="left"/>
    </xf>
    <xf numFmtId="0" fontId="26" fillId="0" borderId="46" xfId="0" applyFont="1" applyBorder="1" applyAlignment="1">
      <alignment horizontal="left"/>
    </xf>
    <xf numFmtId="1" fontId="26" fillId="0" borderId="47" xfId="0" applyNumberFormat="1" applyFont="1" applyBorder="1" applyAlignment="1">
      <alignment horizontal="right"/>
    </xf>
    <xf numFmtId="1" fontId="26" fillId="0" borderId="35" xfId="0" applyNumberFormat="1" applyFont="1" applyBorder="1" applyAlignment="1">
      <alignment horizontal="right"/>
    </xf>
    <xf numFmtId="1" fontId="26" fillId="0" borderId="48" xfId="0" applyNumberFormat="1" applyFont="1" applyBorder="1" applyAlignment="1">
      <alignment horizontal="right"/>
    </xf>
    <xf numFmtId="1" fontId="26" fillId="20" borderId="49" xfId="0" applyNumberFormat="1" applyFont="1" applyFill="1" applyBorder="1" applyAlignment="1">
      <alignment horizontal="right" vertical="center"/>
    </xf>
    <xf numFmtId="1" fontId="26" fillId="20" borderId="49" xfId="0" applyNumberFormat="1" applyFont="1" applyFill="1" applyBorder="1" applyAlignment="1">
      <alignment/>
    </xf>
    <xf numFmtId="3" fontId="26" fillId="20" borderId="49" xfId="0" applyNumberFormat="1" applyFont="1" applyFill="1" applyBorder="1" applyAlignment="1">
      <alignment/>
    </xf>
    <xf numFmtId="3" fontId="26" fillId="20" borderId="58" xfId="0" applyNumberFormat="1" applyFont="1" applyFill="1" applyBorder="1" applyAlignment="1">
      <alignment/>
    </xf>
    <xf numFmtId="4" fontId="14" fillId="0" borderId="15" xfId="0" applyNumberFormat="1" applyFont="1" applyBorder="1" applyAlignment="1">
      <alignment horizontal="center" vertical="center" wrapText="1"/>
    </xf>
    <xf numFmtId="14" fontId="11" fillId="0" borderId="0" xfId="0" applyNumberFormat="1" applyFont="1" applyAlignment="1">
      <alignment horizontal="left"/>
    </xf>
    <xf numFmtId="3" fontId="2" fillId="0" borderId="10" xfId="0" applyNumberFormat="1" applyFont="1" applyBorder="1" applyAlignment="1">
      <alignment horizontal="right" vertical="center" wrapText="1"/>
    </xf>
    <xf numFmtId="4" fontId="2" fillId="0" borderId="15" xfId="0" applyNumberFormat="1" applyFont="1" applyBorder="1" applyAlignment="1">
      <alignment horizontal="center" vertical="top" wrapText="1"/>
    </xf>
    <xf numFmtId="3" fontId="2" fillId="0" borderId="10"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3" fontId="2" fillId="0" borderId="0" xfId="0" applyNumberFormat="1" applyFont="1" applyAlignment="1">
      <alignment/>
    </xf>
    <xf numFmtId="4" fontId="1" fillId="20" borderId="15" xfId="0" applyNumberFormat="1" applyFont="1" applyFill="1" applyBorder="1" applyAlignment="1">
      <alignment horizontal="center" wrapText="1"/>
    </xf>
    <xf numFmtId="4" fontId="2" fillId="0" borderId="15" xfId="0" applyNumberFormat="1" applyFont="1" applyBorder="1" applyAlignment="1">
      <alignment horizontal="center" vertical="center" wrapText="1"/>
    </xf>
    <xf numFmtId="4" fontId="1" fillId="20" borderId="15" xfId="0" applyNumberFormat="1" applyFont="1" applyFill="1" applyBorder="1" applyAlignment="1">
      <alignment horizontal="center" vertical="center" wrapText="1"/>
    </xf>
    <xf numFmtId="4" fontId="1" fillId="20" borderId="21" xfId="0" applyNumberFormat="1" applyFont="1" applyFill="1" applyBorder="1" applyAlignment="1">
      <alignment horizontal="center" vertical="center" wrapText="1"/>
    </xf>
    <xf numFmtId="4" fontId="5" fillId="20" borderId="15" xfId="0" applyNumberFormat="1" applyFont="1" applyFill="1" applyBorder="1" applyAlignment="1">
      <alignment horizontal="center"/>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20" borderId="15" xfId="0" applyNumberFormat="1" applyFont="1" applyFill="1" applyBorder="1" applyAlignment="1">
      <alignment horizontal="center"/>
    </xf>
    <xf numFmtId="4" fontId="2" fillId="24" borderId="15" xfId="0" applyNumberFormat="1" applyFont="1" applyFill="1" applyBorder="1" applyAlignment="1">
      <alignment horizontal="center"/>
    </xf>
    <xf numFmtId="4" fontId="2" fillId="0" borderId="14" xfId="0" applyNumberFormat="1" applyFont="1" applyBorder="1" applyAlignment="1">
      <alignment horizontal="center"/>
    </xf>
    <xf numFmtId="3" fontId="2" fillId="0" borderId="13" xfId="0" applyNumberFormat="1" applyFont="1" applyBorder="1" applyAlignment="1">
      <alignment horizontal="right" vertical="center" wrapText="1"/>
    </xf>
    <xf numFmtId="3" fontId="26" fillId="0" borderId="59" xfId="0" applyNumberFormat="1" applyFont="1" applyBorder="1" applyAlignment="1">
      <alignment horizontal="right"/>
    </xf>
    <xf numFmtId="3" fontId="26" fillId="0" borderId="21" xfId="0" applyNumberFormat="1" applyFont="1" applyBorder="1" applyAlignment="1">
      <alignment horizontal="right"/>
    </xf>
    <xf numFmtId="3" fontId="26" fillId="0" borderId="60"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horizontal="right" vertical="center"/>
      <protection/>
    </xf>
    <xf numFmtId="4" fontId="1" fillId="0" borderId="15" xfId="0" applyNumberFormat="1" applyFont="1" applyBorder="1" applyAlignment="1">
      <alignment horizontal="center" vertical="center" wrapText="1"/>
    </xf>
    <xf numFmtId="4" fontId="2" fillId="0" borderId="15" xfId="0" applyNumberFormat="1" applyFont="1" applyBorder="1" applyAlignment="1">
      <alignment/>
    </xf>
    <xf numFmtId="4" fontId="2" fillId="0" borderId="21" xfId="0" applyNumberFormat="1" applyFont="1" applyBorder="1" applyAlignment="1">
      <alignment/>
    </xf>
    <xf numFmtId="4" fontId="2" fillId="0" borderId="61" xfId="0" applyNumberFormat="1" applyFont="1" applyBorder="1" applyAlignment="1">
      <alignment/>
    </xf>
    <xf numFmtId="4" fontId="2" fillId="0" borderId="14" xfId="0" applyNumberFormat="1" applyFont="1" applyBorder="1" applyAlignment="1">
      <alignment/>
    </xf>
    <xf numFmtId="4" fontId="2" fillId="0" borderId="15" xfId="0" applyNumberFormat="1" applyFont="1" applyFill="1" applyBorder="1" applyAlignment="1">
      <alignment horizontal="center" vertical="center"/>
    </xf>
    <xf numFmtId="4" fontId="1" fillId="0" borderId="15" xfId="0" applyNumberFormat="1" applyFont="1" applyBorder="1" applyAlignment="1">
      <alignment horizontal="center" vertical="center" wrapText="1"/>
    </xf>
    <xf numFmtId="0" fontId="1" fillId="0" borderId="62" xfId="0" applyFont="1" applyFill="1" applyBorder="1" applyAlignment="1">
      <alignment horizontal="center" vertical="center" wrapText="1"/>
    </xf>
    <xf numFmtId="0" fontId="18"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43" xfId="0"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53" xfId="0" applyNumberFormat="1" applyFont="1" applyFill="1" applyBorder="1" applyAlignment="1">
      <alignment horizontal="center" vertical="center" wrapText="1"/>
    </xf>
    <xf numFmtId="0" fontId="18"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67"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0" fontId="1" fillId="0" borderId="66"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43" xfId="0" applyFont="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7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5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4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9" xfId="0" applyFont="1" applyBorder="1" applyAlignment="1">
      <alignment horizontal="center" vertical="center"/>
    </xf>
    <xf numFmtId="0" fontId="23" fillId="0" borderId="0" xfId="0" applyFont="1" applyAlignment="1">
      <alignment horizontal="center"/>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6" xfId="0" applyFont="1" applyBorder="1" applyAlignment="1">
      <alignment horizontal="center" vertical="center"/>
    </xf>
    <xf numFmtId="0" fontId="12" fillId="0" borderId="79" xfId="0" applyFont="1" applyBorder="1" applyAlignment="1">
      <alignment horizontal="center" vertical="center"/>
    </xf>
    <xf numFmtId="0" fontId="26" fillId="0" borderId="18" xfId="0" applyFont="1" applyBorder="1" applyAlignment="1">
      <alignment horizontal="right" vertical="center"/>
    </xf>
    <xf numFmtId="0" fontId="26" fillId="0" borderId="55" xfId="0" applyFont="1" applyBorder="1" applyAlignment="1">
      <alignment horizontal="right" vertical="center"/>
    </xf>
    <xf numFmtId="0" fontId="30" fillId="0" borderId="0" xfId="0" applyFont="1" applyAlignment="1">
      <alignment horizontal="center"/>
    </xf>
    <xf numFmtId="0" fontId="26" fillId="20" borderId="80" xfId="0" applyFont="1" applyFill="1" applyBorder="1" applyAlignment="1">
      <alignment horizontal="center"/>
    </xf>
    <xf numFmtId="0" fontId="26" fillId="20" borderId="54" xfId="0" applyFont="1" applyFill="1" applyBorder="1" applyAlignment="1">
      <alignment horizontal="center"/>
    </xf>
    <xf numFmtId="0" fontId="26" fillId="20" borderId="72" xfId="0" applyFont="1" applyFill="1" applyBorder="1" applyAlignment="1">
      <alignment horizontal="center"/>
    </xf>
    <xf numFmtId="0" fontId="26" fillId="20" borderId="69" xfId="0" applyFont="1" applyFill="1" applyBorder="1" applyAlignment="1">
      <alignment horizontal="center"/>
    </xf>
    <xf numFmtId="0" fontId="26" fillId="20" borderId="66" xfId="0" applyFont="1" applyFill="1" applyBorder="1" applyAlignment="1">
      <alignment horizontal="center"/>
    </xf>
    <xf numFmtId="0" fontId="26" fillId="20" borderId="73" xfId="0" applyFont="1" applyFill="1" applyBorder="1" applyAlignment="1">
      <alignment horizontal="center"/>
    </xf>
    <xf numFmtId="0" fontId="26" fillId="20" borderId="68" xfId="0" applyFont="1" applyFill="1" applyBorder="1" applyAlignment="1">
      <alignment horizontal="center"/>
    </xf>
    <xf numFmtId="0" fontId="26" fillId="20" borderId="27" xfId="0" applyFont="1" applyFill="1" applyBorder="1" applyAlignment="1">
      <alignment horizontal="center"/>
    </xf>
    <xf numFmtId="0" fontId="26" fillId="20" borderId="76" xfId="0" applyFont="1" applyFill="1" applyBorder="1" applyAlignment="1" applyProtection="1">
      <alignment horizontal="center" vertical="center" wrapText="1"/>
      <protection/>
    </xf>
    <xf numFmtId="0" fontId="26" fillId="20" borderId="49" xfId="0" applyFont="1" applyFill="1" applyBorder="1" applyAlignment="1" applyProtection="1">
      <alignment horizontal="center" vertical="center" wrapText="1"/>
      <protection/>
    </xf>
    <xf numFmtId="49" fontId="15" fillId="20" borderId="68" xfId="0" applyNumberFormat="1" applyFont="1" applyFill="1" applyBorder="1" applyAlignment="1" applyProtection="1">
      <alignment horizontal="center" vertical="center" wrapText="1"/>
      <protection/>
    </xf>
    <xf numFmtId="49" fontId="15" fillId="20" borderId="58"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55"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4"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34" xfId="57" applyFont="1" applyBorder="1" applyAlignment="1">
      <alignment horizontal="center" vertical="center" wrapText="1"/>
      <protection/>
    </xf>
    <xf numFmtId="3" fontId="22" fillId="20" borderId="10" xfId="57" applyNumberFormat="1" applyFont="1" applyFill="1" applyBorder="1" applyAlignment="1">
      <alignment horizontal="center" vertical="center" wrapText="1"/>
      <protection/>
    </xf>
    <xf numFmtId="3" fontId="22" fillId="20" borderId="36" xfId="57" applyNumberFormat="1" applyFont="1" applyFill="1" applyBorder="1" applyAlignment="1">
      <alignment horizontal="right" vertical="center" wrapText="1"/>
      <protection/>
    </xf>
    <xf numFmtId="3" fontId="22" fillId="20" borderId="16" xfId="57" applyNumberFormat="1" applyFont="1" applyFill="1" applyBorder="1" applyAlignment="1">
      <alignment horizontal="right" vertical="center" wrapText="1"/>
      <protection/>
    </xf>
    <xf numFmtId="0" fontId="21"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21" fillId="20" borderId="20" xfId="57" applyFont="1" applyFill="1" applyBorder="1" applyAlignment="1">
      <alignment horizontal="left" vertical="center" wrapText="1"/>
      <protection/>
    </xf>
    <xf numFmtId="0" fontId="21" fillId="20" borderId="17" xfId="57" applyFont="1" applyFill="1" applyBorder="1" applyAlignment="1">
      <alignment horizontal="lef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60" zoomScaleNormal="60" workbookViewId="0" topLeftCell="A1">
      <selection activeCell="H39" sqref="H3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648</v>
      </c>
    </row>
    <row r="3" spans="2:10" ht="15.75">
      <c r="B3" s="1" t="s">
        <v>764</v>
      </c>
      <c r="J3" s="2"/>
    </row>
    <row r="4" ht="15.75">
      <c r="B4" s="1" t="s">
        <v>763</v>
      </c>
    </row>
    <row r="5" ht="15.75">
      <c r="B5" s="1"/>
    </row>
    <row r="6" spans="2:10" ht="27">
      <c r="B6" s="488" t="s">
        <v>802</v>
      </c>
      <c r="C6" s="488"/>
      <c r="D6" s="488"/>
      <c r="E6" s="488"/>
      <c r="F6" s="488"/>
      <c r="G6" s="488"/>
      <c r="H6" s="488"/>
      <c r="I6" s="488"/>
      <c r="J6"/>
    </row>
    <row r="7" spans="6:7" ht="15.75" hidden="1">
      <c r="F7" s="4"/>
      <c r="G7" s="4"/>
    </row>
    <row r="8" ht="15.75" hidden="1"/>
    <row r="9" ht="24" thickBot="1">
      <c r="I9" s="155" t="s">
        <v>289</v>
      </c>
    </row>
    <row r="10" spans="2:9" ht="44.25" customHeight="1">
      <c r="B10" s="489" t="s">
        <v>94</v>
      </c>
      <c r="C10" s="493" t="s">
        <v>0</v>
      </c>
      <c r="D10" s="493" t="s">
        <v>105</v>
      </c>
      <c r="E10" s="495" t="s">
        <v>778</v>
      </c>
      <c r="F10" s="495" t="s">
        <v>779</v>
      </c>
      <c r="G10" s="497" t="s">
        <v>803</v>
      </c>
      <c r="H10" s="498"/>
      <c r="I10" s="491" t="s">
        <v>804</v>
      </c>
    </row>
    <row r="11" spans="2:9" ht="38.25" customHeight="1" thickBot="1">
      <c r="B11" s="490"/>
      <c r="C11" s="494"/>
      <c r="D11" s="499"/>
      <c r="E11" s="496"/>
      <c r="F11" s="496"/>
      <c r="G11" s="171" t="s">
        <v>1</v>
      </c>
      <c r="H11" s="172" t="s">
        <v>66</v>
      </c>
      <c r="I11" s="492"/>
    </row>
    <row r="12" spans="2:9" s="44" customFormat="1" ht="21" customHeight="1">
      <c r="B12" s="170">
        <v>1</v>
      </c>
      <c r="C12" s="169">
        <v>2</v>
      </c>
      <c r="D12" s="169">
        <v>3</v>
      </c>
      <c r="E12" s="169">
        <v>4</v>
      </c>
      <c r="F12" s="169">
        <v>5</v>
      </c>
      <c r="G12" s="169">
        <v>6</v>
      </c>
      <c r="H12" s="169">
        <v>7</v>
      </c>
      <c r="I12" s="168">
        <v>8</v>
      </c>
    </row>
    <row r="13" spans="2:9" s="58" customFormat="1" ht="34.5" customHeight="1">
      <c r="B13" s="90"/>
      <c r="C13" s="151" t="s">
        <v>208</v>
      </c>
      <c r="D13" s="91"/>
      <c r="E13" s="301"/>
      <c r="F13" s="301"/>
      <c r="G13" s="301"/>
      <c r="H13" s="301"/>
      <c r="I13" s="282"/>
    </row>
    <row r="14" spans="2:9" s="59" customFormat="1" ht="34.5" customHeight="1">
      <c r="B14" s="207" t="s">
        <v>209</v>
      </c>
      <c r="C14" s="208" t="s">
        <v>210</v>
      </c>
      <c r="D14" s="209">
        <v>1001</v>
      </c>
      <c r="E14" s="302">
        <f>SUM(E15+E22+E29+E30)</f>
        <v>103362</v>
      </c>
      <c r="F14" s="302">
        <f>SUM(F15+F22+F29+F30)</f>
        <v>185254</v>
      </c>
      <c r="G14" s="302">
        <f>SUM(G15+G22+G29+G30)</f>
        <v>136629</v>
      </c>
      <c r="H14" s="302">
        <f>SUM(H15+H22+H29+H30)</f>
        <v>74591</v>
      </c>
      <c r="I14" s="448">
        <f>SUM(H14/G14)</f>
        <v>0.545938270791706</v>
      </c>
    </row>
    <row r="15" spans="2:9" s="58" customFormat="1" ht="34.5" customHeight="1">
      <c r="B15" s="90">
        <v>60</v>
      </c>
      <c r="C15" s="151" t="s">
        <v>211</v>
      </c>
      <c r="D15" s="91">
        <v>1002</v>
      </c>
      <c r="E15" s="303"/>
      <c r="F15" s="303"/>
      <c r="G15" s="303"/>
      <c r="H15" s="303"/>
      <c r="I15" s="449"/>
    </row>
    <row r="16" spans="2:9" s="58" customFormat="1" ht="34.5" customHeight="1">
      <c r="B16" s="92">
        <v>600</v>
      </c>
      <c r="C16" s="152" t="s">
        <v>212</v>
      </c>
      <c r="D16" s="93">
        <v>1003</v>
      </c>
      <c r="E16" s="303"/>
      <c r="F16" s="303"/>
      <c r="G16" s="303"/>
      <c r="H16" s="303"/>
      <c r="I16" s="449"/>
    </row>
    <row r="17" spans="2:9" s="58" customFormat="1" ht="34.5" customHeight="1">
      <c r="B17" s="92">
        <v>601</v>
      </c>
      <c r="C17" s="152" t="s">
        <v>213</v>
      </c>
      <c r="D17" s="93">
        <v>1004</v>
      </c>
      <c r="E17" s="303"/>
      <c r="F17" s="303"/>
      <c r="G17" s="303"/>
      <c r="H17" s="303"/>
      <c r="I17" s="449"/>
    </row>
    <row r="18" spans="2:9" s="58" customFormat="1" ht="34.5" customHeight="1">
      <c r="B18" s="92">
        <v>602</v>
      </c>
      <c r="C18" s="152" t="s">
        <v>214</v>
      </c>
      <c r="D18" s="93">
        <v>1005</v>
      </c>
      <c r="E18" s="303"/>
      <c r="F18" s="303"/>
      <c r="G18" s="303"/>
      <c r="H18" s="303"/>
      <c r="I18" s="449"/>
    </row>
    <row r="19" spans="2:9" s="58" customFormat="1" ht="34.5" customHeight="1">
      <c r="B19" s="92">
        <v>603</v>
      </c>
      <c r="C19" s="152" t="s">
        <v>215</v>
      </c>
      <c r="D19" s="93">
        <v>1006</v>
      </c>
      <c r="E19" s="303"/>
      <c r="F19" s="303"/>
      <c r="G19" s="303"/>
      <c r="H19" s="303"/>
      <c r="I19" s="449"/>
    </row>
    <row r="20" spans="2:9" s="58" customFormat="1" ht="34.5" customHeight="1">
      <c r="B20" s="92">
        <v>604</v>
      </c>
      <c r="C20" s="152" t="s">
        <v>216</v>
      </c>
      <c r="D20" s="93">
        <v>1007</v>
      </c>
      <c r="E20" s="303"/>
      <c r="F20" s="303"/>
      <c r="G20" s="303"/>
      <c r="H20" s="303"/>
      <c r="I20" s="449"/>
    </row>
    <row r="21" spans="2:9" s="58" customFormat="1" ht="34.5" customHeight="1">
      <c r="B21" s="92">
        <v>605</v>
      </c>
      <c r="C21" s="152" t="s">
        <v>217</v>
      </c>
      <c r="D21" s="93">
        <v>1008</v>
      </c>
      <c r="E21" s="303"/>
      <c r="F21" s="303"/>
      <c r="G21" s="303"/>
      <c r="H21" s="303"/>
      <c r="I21" s="449"/>
    </row>
    <row r="22" spans="2:9" s="58" customFormat="1" ht="34.5" customHeight="1">
      <c r="B22" s="90">
        <v>61</v>
      </c>
      <c r="C22" s="151" t="s">
        <v>218</v>
      </c>
      <c r="D22" s="91">
        <v>1009</v>
      </c>
      <c r="E22" s="303">
        <f>SUM(E23+E24+E25+E26+E27+E28)</f>
        <v>98766</v>
      </c>
      <c r="F22" s="303">
        <f>SUM(F23+F24+F25+F26+F27+F28)</f>
        <v>122500</v>
      </c>
      <c r="G22" s="303">
        <f>SUM(G23+G24+G25+G26+G27+G28)</f>
        <v>91875</v>
      </c>
      <c r="H22" s="303">
        <f>SUM(H23+H24+H25+H26+H27+H28)</f>
        <v>67766</v>
      </c>
      <c r="I22" s="449">
        <f>SUM(H22/G22)</f>
        <v>0.7375891156462585</v>
      </c>
    </row>
    <row r="23" spans="2:9" s="58" customFormat="1" ht="34.5" customHeight="1">
      <c r="B23" s="92">
        <v>610</v>
      </c>
      <c r="C23" s="152" t="s">
        <v>219</v>
      </c>
      <c r="D23" s="93">
        <v>1010</v>
      </c>
      <c r="E23" s="303"/>
      <c r="F23" s="303"/>
      <c r="G23" s="303"/>
      <c r="H23" s="303"/>
      <c r="I23" s="449"/>
    </row>
    <row r="24" spans="2:9" s="58" customFormat="1" ht="34.5" customHeight="1">
      <c r="B24" s="92">
        <v>611</v>
      </c>
      <c r="C24" s="152" t="s">
        <v>220</v>
      </c>
      <c r="D24" s="93">
        <v>1011</v>
      </c>
      <c r="E24" s="303"/>
      <c r="F24" s="303"/>
      <c r="G24" s="303"/>
      <c r="H24" s="303"/>
      <c r="I24" s="449"/>
    </row>
    <row r="25" spans="2:9" s="58" customFormat="1" ht="34.5" customHeight="1">
      <c r="B25" s="92">
        <v>612</v>
      </c>
      <c r="C25" s="152" t="s">
        <v>221</v>
      </c>
      <c r="D25" s="93">
        <v>1012</v>
      </c>
      <c r="E25" s="303">
        <v>59990</v>
      </c>
      <c r="F25" s="303">
        <v>72000</v>
      </c>
      <c r="G25" s="303">
        <v>54000</v>
      </c>
      <c r="H25" s="303">
        <v>44190</v>
      </c>
      <c r="I25" s="449">
        <f>SUM(H25/G25)</f>
        <v>0.8183333333333334</v>
      </c>
    </row>
    <row r="26" spans="2:9" s="58" customFormat="1" ht="34.5" customHeight="1">
      <c r="B26" s="92">
        <v>613</v>
      </c>
      <c r="C26" s="152" t="s">
        <v>222</v>
      </c>
      <c r="D26" s="93">
        <v>1013</v>
      </c>
      <c r="E26" s="303"/>
      <c r="F26" s="303"/>
      <c r="G26" s="303"/>
      <c r="H26" s="303"/>
      <c r="I26" s="449"/>
    </row>
    <row r="27" spans="2:9" s="58" customFormat="1" ht="34.5" customHeight="1">
      <c r="B27" s="92">
        <v>614</v>
      </c>
      <c r="C27" s="152" t="s">
        <v>223</v>
      </c>
      <c r="D27" s="93">
        <v>1014</v>
      </c>
      <c r="E27" s="303">
        <v>38776</v>
      </c>
      <c r="F27" s="303">
        <v>50500</v>
      </c>
      <c r="G27" s="303">
        <v>37875</v>
      </c>
      <c r="H27" s="303">
        <v>23576</v>
      </c>
      <c r="I27" s="449">
        <f>SUM(H27/G27)</f>
        <v>0.6224686468646865</v>
      </c>
    </row>
    <row r="28" spans="2:9" s="58" customFormat="1" ht="34.5" customHeight="1">
      <c r="B28" s="92">
        <v>615</v>
      </c>
      <c r="C28" s="152" t="s">
        <v>224</v>
      </c>
      <c r="D28" s="93">
        <v>1015</v>
      </c>
      <c r="E28" s="303"/>
      <c r="F28" s="303"/>
      <c r="G28" s="303"/>
      <c r="H28" s="303"/>
      <c r="I28" s="449"/>
    </row>
    <row r="29" spans="2:9" s="58" customFormat="1" ht="34.5" customHeight="1">
      <c r="B29" s="92">
        <v>64</v>
      </c>
      <c r="C29" s="151" t="s">
        <v>225</v>
      </c>
      <c r="D29" s="91">
        <v>1016</v>
      </c>
      <c r="E29" s="303"/>
      <c r="F29" s="303">
        <v>62754</v>
      </c>
      <c r="G29" s="303">
        <v>44754</v>
      </c>
      <c r="H29" s="303">
        <v>3432</v>
      </c>
      <c r="I29" s="449">
        <f>SUM(H29/G29)</f>
        <v>0.0766858828261161</v>
      </c>
    </row>
    <row r="30" spans="2:9" s="58" customFormat="1" ht="34.5" customHeight="1">
      <c r="B30" s="92">
        <v>65</v>
      </c>
      <c r="C30" s="151" t="s">
        <v>226</v>
      </c>
      <c r="D30" s="93">
        <v>1017</v>
      </c>
      <c r="E30" s="303">
        <v>4596</v>
      </c>
      <c r="F30" s="304"/>
      <c r="G30" s="304"/>
      <c r="H30" s="303">
        <v>3393</v>
      </c>
      <c r="I30" s="449"/>
    </row>
    <row r="31" spans="2:9" s="58" customFormat="1" ht="34.5" customHeight="1">
      <c r="B31" s="90"/>
      <c r="C31" s="151" t="s">
        <v>227</v>
      </c>
      <c r="E31" s="303"/>
      <c r="F31" s="304"/>
      <c r="G31" s="304"/>
      <c r="H31" s="303"/>
      <c r="I31" s="449"/>
    </row>
    <row r="32" spans="2:9" s="58" customFormat="1" ht="39.75" customHeight="1">
      <c r="B32" s="207" t="s">
        <v>228</v>
      </c>
      <c r="C32" s="208" t="s">
        <v>229</v>
      </c>
      <c r="D32" s="209">
        <v>1018</v>
      </c>
      <c r="E32" s="305">
        <f>SUM(E36+E37+E38+E39+E40+E41+E42+E43)</f>
        <v>120657</v>
      </c>
      <c r="F32" s="305">
        <f>SUM(F36+F37+F38+F39+F40+F41+F42+F43)</f>
        <v>185254</v>
      </c>
      <c r="G32" s="305">
        <f>SUM(G36+G37+G38+G39+G40+G41+G42+G43)</f>
        <v>138222</v>
      </c>
      <c r="H32" s="305">
        <f>SUM(H36+H37+H38+H39+H40+H41+H42+H43)</f>
        <v>66402</v>
      </c>
      <c r="I32" s="450">
        <f>SUM(H32/G32)</f>
        <v>0.4804010938924339</v>
      </c>
    </row>
    <row r="33" spans="2:9" s="58" customFormat="1" ht="34.5" customHeight="1">
      <c r="B33" s="92">
        <v>50</v>
      </c>
      <c r="C33" s="152" t="s">
        <v>230</v>
      </c>
      <c r="D33" s="212">
        <v>1019</v>
      </c>
      <c r="E33" s="303"/>
      <c r="F33" s="303"/>
      <c r="G33" s="303"/>
      <c r="H33" s="303"/>
      <c r="I33" s="449"/>
    </row>
    <row r="34" spans="2:9" s="58" customFormat="1" ht="34.5" customHeight="1">
      <c r="B34" s="92">
        <v>62</v>
      </c>
      <c r="C34" s="152" t="s">
        <v>231</v>
      </c>
      <c r="D34" s="93">
        <v>1020</v>
      </c>
      <c r="E34" s="303"/>
      <c r="F34" s="303"/>
      <c r="G34" s="303"/>
      <c r="H34" s="303"/>
      <c r="I34" s="449"/>
    </row>
    <row r="35" spans="2:9" s="58" customFormat="1" ht="34.5" customHeight="1">
      <c r="B35" s="92">
        <v>630</v>
      </c>
      <c r="C35" s="152" t="s">
        <v>232</v>
      </c>
      <c r="D35" s="212">
        <v>1021</v>
      </c>
      <c r="E35" s="303"/>
      <c r="F35" s="303"/>
      <c r="G35" s="303"/>
      <c r="H35" s="303"/>
      <c r="I35" s="449"/>
    </row>
    <row r="36" spans="2:9" s="58" customFormat="1" ht="34.5" customHeight="1">
      <c r="B36" s="92">
        <v>631</v>
      </c>
      <c r="C36" s="152" t="s">
        <v>233</v>
      </c>
      <c r="D36" s="93">
        <v>1022</v>
      </c>
      <c r="E36" s="303"/>
      <c r="F36" s="303"/>
      <c r="G36" s="303"/>
      <c r="H36" s="303"/>
      <c r="I36" s="449"/>
    </row>
    <row r="37" spans="2:9" s="58" customFormat="1" ht="34.5" customHeight="1">
      <c r="B37" s="92" t="s">
        <v>234</v>
      </c>
      <c r="C37" s="152" t="s">
        <v>235</v>
      </c>
      <c r="D37" s="93">
        <v>1023</v>
      </c>
      <c r="E37" s="303">
        <v>3119</v>
      </c>
      <c r="F37" s="303">
        <v>4000</v>
      </c>
      <c r="G37" s="303">
        <v>3000</v>
      </c>
      <c r="H37" s="303">
        <v>2133</v>
      </c>
      <c r="I37" s="449">
        <f>SUM(H37/G37)</f>
        <v>0.711</v>
      </c>
    </row>
    <row r="38" spans="2:9" s="58" customFormat="1" ht="34.5" customHeight="1">
      <c r="B38" s="92">
        <v>513</v>
      </c>
      <c r="C38" s="152" t="s">
        <v>236</v>
      </c>
      <c r="D38" s="93">
        <v>1024</v>
      </c>
      <c r="E38" s="303">
        <v>1099</v>
      </c>
      <c r="F38" s="303">
        <v>2000</v>
      </c>
      <c r="G38" s="303">
        <v>1500</v>
      </c>
      <c r="H38" s="303">
        <v>1188</v>
      </c>
      <c r="I38" s="449">
        <f>SUM(H38/G38)</f>
        <v>0.792</v>
      </c>
    </row>
    <row r="39" spans="2:9" s="58" customFormat="1" ht="34.5" customHeight="1">
      <c r="B39" s="92">
        <v>52</v>
      </c>
      <c r="C39" s="152" t="s">
        <v>237</v>
      </c>
      <c r="D39" s="93">
        <v>1025</v>
      </c>
      <c r="E39" s="303">
        <v>37170</v>
      </c>
      <c r="F39" s="303">
        <v>40980</v>
      </c>
      <c r="G39" s="303">
        <v>30732</v>
      </c>
      <c r="H39" s="303">
        <v>28449</v>
      </c>
      <c r="I39" s="449">
        <f>SUM(H39/G39)</f>
        <v>0.9257126122608356</v>
      </c>
    </row>
    <row r="40" spans="2:9" s="58" customFormat="1" ht="34.5" customHeight="1">
      <c r="B40" s="92">
        <v>53</v>
      </c>
      <c r="C40" s="152" t="s">
        <v>238</v>
      </c>
      <c r="D40" s="93">
        <v>1026</v>
      </c>
      <c r="E40" s="303">
        <v>70749</v>
      </c>
      <c r="F40" s="303">
        <v>116954</v>
      </c>
      <c r="G40" s="303">
        <v>87000</v>
      </c>
      <c r="H40" s="303">
        <v>30361</v>
      </c>
      <c r="I40" s="449">
        <f>SUM(H40/G40)</f>
        <v>0.34897701149425286</v>
      </c>
    </row>
    <row r="41" spans="2:9" s="58" customFormat="1" ht="34.5" customHeight="1">
      <c r="B41" s="92">
        <v>540</v>
      </c>
      <c r="C41" s="152" t="s">
        <v>239</v>
      </c>
      <c r="D41" s="93">
        <v>1027</v>
      </c>
      <c r="E41" s="303">
        <v>2267</v>
      </c>
      <c r="F41" s="303"/>
      <c r="G41" s="303"/>
      <c r="H41" s="303"/>
      <c r="I41" s="449"/>
    </row>
    <row r="42" spans="2:9" s="58" customFormat="1" ht="34.5" customHeight="1">
      <c r="B42" s="92" t="s">
        <v>240</v>
      </c>
      <c r="C42" s="152" t="s">
        <v>241</v>
      </c>
      <c r="D42" s="93">
        <v>1028</v>
      </c>
      <c r="E42" s="306"/>
      <c r="F42" s="306"/>
      <c r="G42" s="306"/>
      <c r="H42" s="306"/>
      <c r="I42" s="449"/>
    </row>
    <row r="43" spans="2:9" s="61" customFormat="1" ht="34.5" customHeight="1">
      <c r="B43" s="92">
        <v>55</v>
      </c>
      <c r="C43" s="152" t="s">
        <v>242</v>
      </c>
      <c r="D43" s="93">
        <v>1029</v>
      </c>
      <c r="E43" s="307">
        <v>6253</v>
      </c>
      <c r="F43" s="308">
        <v>21320</v>
      </c>
      <c r="G43" s="308">
        <v>15990</v>
      </c>
      <c r="H43" s="307">
        <v>4271</v>
      </c>
      <c r="I43" s="449">
        <f>SUM(H43/G43)</f>
        <v>0.267104440275172</v>
      </c>
    </row>
    <row r="44" spans="2:9" s="61" customFormat="1" ht="34.5" customHeight="1">
      <c r="B44" s="207"/>
      <c r="C44" s="208" t="s">
        <v>243</v>
      </c>
      <c r="D44" s="209">
        <v>1030</v>
      </c>
      <c r="E44" s="309"/>
      <c r="F44" s="309">
        <f>SUM(F14-F32)</f>
        <v>0</v>
      </c>
      <c r="G44" s="309"/>
      <c r="H44" s="309">
        <f>SUM(H14-H32)</f>
        <v>8189</v>
      </c>
      <c r="I44" s="451"/>
    </row>
    <row r="45" spans="2:9" s="61" customFormat="1" ht="34.5" customHeight="1">
      <c r="B45" s="207"/>
      <c r="C45" s="208" t="s">
        <v>244</v>
      </c>
      <c r="D45" s="209">
        <v>1031</v>
      </c>
      <c r="E45" s="309">
        <f>SUM(E32-E14)</f>
        <v>17295</v>
      </c>
      <c r="F45" s="310"/>
      <c r="G45" s="309">
        <f>SUM(G32-G14)</f>
        <v>1593</v>
      </c>
      <c r="H45" s="311"/>
      <c r="I45" s="452"/>
    </row>
    <row r="46" spans="2:9" s="61" customFormat="1" ht="34.5" customHeight="1">
      <c r="B46" s="207">
        <v>66</v>
      </c>
      <c r="C46" s="208" t="s">
        <v>245</v>
      </c>
      <c r="D46" s="209">
        <v>1032</v>
      </c>
      <c r="E46" s="309">
        <f>SUM(E47+E52+E53)</f>
        <v>190</v>
      </c>
      <c r="F46" s="309">
        <f>SUM(F47+F52+F53)</f>
        <v>0</v>
      </c>
      <c r="G46" s="309">
        <f>SUM(G47+G52+G53)</f>
        <v>0</v>
      </c>
      <c r="H46" s="309">
        <f>SUM(H47+H52+H53)</f>
        <v>126</v>
      </c>
      <c r="I46" s="450"/>
    </row>
    <row r="47" spans="2:9" s="61" customFormat="1" ht="34.5" customHeight="1">
      <c r="B47" s="90" t="s">
        <v>246</v>
      </c>
      <c r="C47" s="151" t="s">
        <v>247</v>
      </c>
      <c r="D47" s="211">
        <v>1033</v>
      </c>
      <c r="E47" s="307">
        <f>SUM(E48+E49+E50+E51)</f>
        <v>0</v>
      </c>
      <c r="F47" s="307">
        <f>SUM(F48+F49+F50+F51)</f>
        <v>0</v>
      </c>
      <c r="G47" s="307">
        <f>SUM(G48+G49+G50+G51)</f>
        <v>0</v>
      </c>
      <c r="H47" s="307">
        <f>SUM(H48+H49+H50+H51)</f>
        <v>0</v>
      </c>
      <c r="I47" s="449"/>
    </row>
    <row r="48" spans="2:9" s="61" customFormat="1" ht="34.5" customHeight="1">
      <c r="B48" s="92">
        <v>660</v>
      </c>
      <c r="C48" s="152" t="s">
        <v>248</v>
      </c>
      <c r="D48" s="212">
        <v>1034</v>
      </c>
      <c r="E48" s="307"/>
      <c r="F48" s="307"/>
      <c r="G48" s="307"/>
      <c r="H48" s="307"/>
      <c r="I48" s="453"/>
    </row>
    <row r="49" spans="2:9" s="61" customFormat="1" ht="34.5" customHeight="1">
      <c r="B49" s="92">
        <v>661</v>
      </c>
      <c r="C49" s="152" t="s">
        <v>249</v>
      </c>
      <c r="D49" s="212">
        <v>1035</v>
      </c>
      <c r="E49" s="307"/>
      <c r="F49" s="307"/>
      <c r="G49" s="53"/>
      <c r="H49" s="307"/>
      <c r="I49" s="454"/>
    </row>
    <row r="50" spans="2:9" s="61" customFormat="1" ht="34.5" customHeight="1">
      <c r="B50" s="92">
        <v>665</v>
      </c>
      <c r="C50" s="152" t="s">
        <v>250</v>
      </c>
      <c r="D50" s="93">
        <v>1036</v>
      </c>
      <c r="E50" s="307"/>
      <c r="F50" s="307"/>
      <c r="G50" s="307"/>
      <c r="H50" s="307"/>
      <c r="I50" s="453"/>
    </row>
    <row r="51" spans="2:9" s="61" customFormat="1" ht="34.5" customHeight="1">
      <c r="B51" s="92">
        <v>669</v>
      </c>
      <c r="C51" s="152" t="s">
        <v>251</v>
      </c>
      <c r="D51" s="93">
        <v>1037</v>
      </c>
      <c r="E51" s="307"/>
      <c r="F51" s="307"/>
      <c r="G51" s="307"/>
      <c r="H51" s="307"/>
      <c r="I51" s="453"/>
    </row>
    <row r="52" spans="2:9" s="61" customFormat="1" ht="34.5" customHeight="1">
      <c r="B52" s="90">
        <v>662</v>
      </c>
      <c r="C52" s="151" t="s">
        <v>252</v>
      </c>
      <c r="D52" s="91">
        <v>1038</v>
      </c>
      <c r="E52" s="307">
        <v>190</v>
      </c>
      <c r="F52" s="307"/>
      <c r="G52" s="307"/>
      <c r="H52" s="307">
        <v>126</v>
      </c>
      <c r="I52" s="453"/>
    </row>
    <row r="53" spans="2:9" s="61" customFormat="1" ht="34.5" customHeight="1">
      <c r="B53" s="90" t="s">
        <v>253</v>
      </c>
      <c r="C53" s="151" t="s">
        <v>254</v>
      </c>
      <c r="D53" s="91">
        <v>1039</v>
      </c>
      <c r="E53" s="306"/>
      <c r="F53" s="306"/>
      <c r="G53" s="307"/>
      <c r="H53" s="306"/>
      <c r="I53" s="453"/>
    </row>
    <row r="54" spans="2:9" s="61" customFormat="1" ht="34.5" customHeight="1">
      <c r="B54" s="207">
        <v>56</v>
      </c>
      <c r="C54" s="208" t="s">
        <v>255</v>
      </c>
      <c r="D54" s="209">
        <v>1040</v>
      </c>
      <c r="E54" s="309">
        <f>SUM(E55+E60+E61)</f>
        <v>1</v>
      </c>
      <c r="F54" s="309">
        <f>SUM(F55+F60+F61)</f>
        <v>0</v>
      </c>
      <c r="G54" s="309">
        <f>SUM(G55+G60+G61)</f>
        <v>0</v>
      </c>
      <c r="H54" s="309">
        <f>SUM(H55+H60+H61)</f>
        <v>13</v>
      </c>
      <c r="I54" s="450"/>
    </row>
    <row r="55" spans="2:9" ht="34.5" customHeight="1">
      <c r="B55" s="90" t="s">
        <v>256</v>
      </c>
      <c r="C55" s="151" t="s">
        <v>674</v>
      </c>
      <c r="D55" s="91">
        <v>1041</v>
      </c>
      <c r="E55" s="307">
        <f>SUM(E56+E57+E58+E59)</f>
        <v>0</v>
      </c>
      <c r="F55" s="307">
        <f>SUM(F56+F57+F58+F59)</f>
        <v>0</v>
      </c>
      <c r="G55" s="307">
        <f>SUM(G56+G57+G58+G59)</f>
        <v>0</v>
      </c>
      <c r="H55" s="307">
        <f>SUM(H56+H57+H58+H59)</f>
        <v>0</v>
      </c>
      <c r="I55" s="453"/>
    </row>
    <row r="56" spans="2:9" ht="34.5" customHeight="1">
      <c r="B56" s="92">
        <v>560</v>
      </c>
      <c r="C56" s="152" t="s">
        <v>257</v>
      </c>
      <c r="D56" s="212">
        <v>1042</v>
      </c>
      <c r="E56" s="307"/>
      <c r="F56" s="307"/>
      <c r="G56" s="307"/>
      <c r="H56" s="307"/>
      <c r="I56" s="453"/>
    </row>
    <row r="57" spans="2:9" ht="34.5" customHeight="1">
      <c r="B57" s="92">
        <v>561</v>
      </c>
      <c r="C57" s="152" t="s">
        <v>258</v>
      </c>
      <c r="D57" s="212">
        <v>1043</v>
      </c>
      <c r="E57" s="307"/>
      <c r="F57" s="307"/>
      <c r="G57" s="307"/>
      <c r="H57" s="307"/>
      <c r="I57" s="453"/>
    </row>
    <row r="58" spans="2:9" ht="34.5" customHeight="1">
      <c r="B58" s="92">
        <v>565</v>
      </c>
      <c r="C58" s="152" t="s">
        <v>259</v>
      </c>
      <c r="D58" s="212">
        <v>1044</v>
      </c>
      <c r="E58" s="307"/>
      <c r="F58" s="307"/>
      <c r="G58" s="307"/>
      <c r="H58" s="307"/>
      <c r="I58" s="453"/>
    </row>
    <row r="59" spans="2:9" ht="34.5" customHeight="1">
      <c r="B59" s="92" t="s">
        <v>260</v>
      </c>
      <c r="C59" s="152" t="s">
        <v>261</v>
      </c>
      <c r="D59" s="93">
        <v>1045</v>
      </c>
      <c r="E59" s="307"/>
      <c r="F59" s="307"/>
      <c r="G59" s="307"/>
      <c r="H59" s="307"/>
      <c r="I59" s="453"/>
    </row>
    <row r="60" spans="2:9" ht="34.5" customHeight="1">
      <c r="B60" s="92">
        <v>562</v>
      </c>
      <c r="C60" s="151" t="s">
        <v>262</v>
      </c>
      <c r="D60" s="91">
        <v>1046</v>
      </c>
      <c r="E60" s="307">
        <v>1</v>
      </c>
      <c r="F60" s="307"/>
      <c r="G60" s="307"/>
      <c r="H60" s="307">
        <v>13</v>
      </c>
      <c r="I60" s="453"/>
    </row>
    <row r="61" spans="2:9" ht="34.5" customHeight="1">
      <c r="B61" s="90" t="s">
        <v>263</v>
      </c>
      <c r="C61" s="151" t="s">
        <v>264</v>
      </c>
      <c r="D61" s="91">
        <v>1047</v>
      </c>
      <c r="E61" s="307"/>
      <c r="F61" s="307"/>
      <c r="G61" s="307"/>
      <c r="H61" s="307"/>
      <c r="I61" s="453"/>
    </row>
    <row r="62" spans="2:9" ht="34.5" customHeight="1">
      <c r="B62" s="207"/>
      <c r="C62" s="208" t="s">
        <v>265</v>
      </c>
      <c r="D62" s="209">
        <v>1048</v>
      </c>
      <c r="E62" s="309">
        <f>SUM(E46-E54)</f>
        <v>189</v>
      </c>
      <c r="F62" s="309">
        <f>SUM(F46-F54)</f>
        <v>0</v>
      </c>
      <c r="G62" s="309">
        <f>SUM(G46-G54)</f>
        <v>0</v>
      </c>
      <c r="H62" s="309">
        <f>SUM(H46-H54)</f>
        <v>113</v>
      </c>
      <c r="I62" s="450"/>
    </row>
    <row r="63" spans="2:9" ht="34.5" customHeight="1">
      <c r="B63" s="207"/>
      <c r="C63" s="208" t="s">
        <v>266</v>
      </c>
      <c r="D63" s="209">
        <v>1049</v>
      </c>
      <c r="E63" s="309"/>
      <c r="F63" s="309"/>
      <c r="G63" s="309"/>
      <c r="H63" s="309"/>
      <c r="I63" s="455"/>
    </row>
    <row r="64" spans="2:9" ht="34.5" customHeight="1">
      <c r="B64" s="92" t="s">
        <v>267</v>
      </c>
      <c r="C64" s="152" t="s">
        <v>268</v>
      </c>
      <c r="D64" s="93">
        <v>1050</v>
      </c>
      <c r="E64" s="307"/>
      <c r="F64" s="307"/>
      <c r="G64" s="307"/>
      <c r="H64" s="307"/>
      <c r="I64" s="453"/>
    </row>
    <row r="65" spans="2:9" ht="34.5" customHeight="1">
      <c r="B65" s="92" t="s">
        <v>269</v>
      </c>
      <c r="C65" s="152" t="s">
        <v>270</v>
      </c>
      <c r="D65" s="212">
        <v>1051</v>
      </c>
      <c r="E65" s="307"/>
      <c r="F65" s="307"/>
      <c r="G65" s="307"/>
      <c r="H65" s="307"/>
      <c r="I65" s="453"/>
    </row>
    <row r="66" spans="2:9" ht="34.5" customHeight="1">
      <c r="B66" s="207" t="s">
        <v>271</v>
      </c>
      <c r="C66" s="208" t="s">
        <v>272</v>
      </c>
      <c r="D66" s="209">
        <v>1052</v>
      </c>
      <c r="E66" s="309">
        <v>225</v>
      </c>
      <c r="F66" s="309"/>
      <c r="G66" s="309"/>
      <c r="H66" s="309"/>
      <c r="I66" s="455"/>
    </row>
    <row r="67" spans="2:9" ht="34.5" customHeight="1">
      <c r="B67" s="207" t="s">
        <v>273</v>
      </c>
      <c r="C67" s="208" t="s">
        <v>274</v>
      </c>
      <c r="D67" s="209">
        <v>1053</v>
      </c>
      <c r="E67" s="309">
        <v>320</v>
      </c>
      <c r="F67" s="309"/>
      <c r="G67" s="309"/>
      <c r="H67" s="309">
        <v>220</v>
      </c>
      <c r="I67" s="455"/>
    </row>
    <row r="68" spans="2:9" ht="34.5" customHeight="1">
      <c r="B68" s="213"/>
      <c r="C68" s="214" t="s">
        <v>275</v>
      </c>
      <c r="D68" s="212">
        <v>1054</v>
      </c>
      <c r="E68" s="312"/>
      <c r="F68" s="312">
        <f>SUM(F44-F45+F62-F63+F64-F65+F66-F67)</f>
        <v>0</v>
      </c>
      <c r="G68" s="312"/>
      <c r="H68" s="312">
        <f>SUM(H44-H45+H62-H63+H64-H65+H66-H67)</f>
        <v>8082</v>
      </c>
      <c r="I68" s="456"/>
    </row>
    <row r="69" spans="2:9" ht="34.5" customHeight="1">
      <c r="B69" s="213"/>
      <c r="C69" s="214" t="s">
        <v>276</v>
      </c>
      <c r="D69" s="212">
        <v>1055</v>
      </c>
      <c r="E69" s="312">
        <f>SUM(E45-E44+E63-E62+E65-E64+E67-E66)</f>
        <v>17201</v>
      </c>
      <c r="F69" s="312"/>
      <c r="G69" s="312">
        <f>SUM(G45-G46+G63-G64+G65-G66+G67-G68)</f>
        <v>1593</v>
      </c>
      <c r="H69" s="312"/>
      <c r="I69" s="456"/>
    </row>
    <row r="70" spans="2:9" ht="34.5" customHeight="1">
      <c r="B70" s="92" t="s">
        <v>150</v>
      </c>
      <c r="C70" s="152" t="s">
        <v>277</v>
      </c>
      <c r="D70" s="93">
        <v>1056</v>
      </c>
      <c r="E70" s="307"/>
      <c r="F70" s="307"/>
      <c r="G70" s="307"/>
      <c r="H70" s="307"/>
      <c r="I70" s="453"/>
    </row>
    <row r="71" spans="2:9" ht="34.5" customHeight="1">
      <c r="B71" s="92" t="s">
        <v>151</v>
      </c>
      <c r="C71" s="152" t="s">
        <v>278</v>
      </c>
      <c r="D71" s="212">
        <v>1057</v>
      </c>
      <c r="E71" s="307"/>
      <c r="F71" s="307"/>
      <c r="G71" s="307"/>
      <c r="H71" s="307"/>
      <c r="I71" s="453"/>
    </row>
    <row r="72" spans="2:9" ht="34.5" customHeight="1">
      <c r="B72" s="207"/>
      <c r="C72" s="208" t="s">
        <v>279</v>
      </c>
      <c r="D72" s="209">
        <v>1058</v>
      </c>
      <c r="E72" s="309"/>
      <c r="F72" s="309">
        <f>SUM(F68-F69+F70-F71)</f>
        <v>0</v>
      </c>
      <c r="G72" s="309"/>
      <c r="H72" s="309">
        <f>SUM(H68-H69+H70-H71)</f>
        <v>8082</v>
      </c>
      <c r="I72" s="450"/>
    </row>
    <row r="73" spans="2:9" ht="34.5" customHeight="1">
      <c r="B73" s="215"/>
      <c r="C73" s="210" t="s">
        <v>280</v>
      </c>
      <c r="D73" s="209">
        <v>1059</v>
      </c>
      <c r="E73" s="309">
        <f>SUM(E69-E70+E71-E72)</f>
        <v>17201</v>
      </c>
      <c r="F73" s="309"/>
      <c r="G73" s="309">
        <f>SUM(G69-G70+G71-G72)</f>
        <v>1593</v>
      </c>
      <c r="H73" s="309"/>
      <c r="I73" s="455"/>
    </row>
    <row r="74" spans="2:9" ht="34.5" customHeight="1">
      <c r="B74" s="92"/>
      <c r="C74" s="153" t="s">
        <v>281</v>
      </c>
      <c r="D74" s="93"/>
      <c r="E74" s="307"/>
      <c r="F74" s="307"/>
      <c r="G74" s="307"/>
      <c r="H74" s="307"/>
      <c r="I74" s="453"/>
    </row>
    <row r="75" spans="2:9" ht="34.5" customHeight="1">
      <c r="B75" s="92">
        <v>721</v>
      </c>
      <c r="C75" s="153" t="s">
        <v>282</v>
      </c>
      <c r="D75" s="93">
        <v>1060</v>
      </c>
      <c r="E75" s="307"/>
      <c r="F75" s="307"/>
      <c r="G75" s="307"/>
      <c r="H75" s="307"/>
      <c r="I75" s="453"/>
    </row>
    <row r="76" spans="2:9" ht="34.5" customHeight="1">
      <c r="B76" s="92" t="s">
        <v>283</v>
      </c>
      <c r="C76" s="153" t="s">
        <v>284</v>
      </c>
      <c r="D76" s="212">
        <v>1061</v>
      </c>
      <c r="E76" s="307"/>
      <c r="F76" s="307"/>
      <c r="G76" s="307"/>
      <c r="H76" s="307"/>
      <c r="I76" s="453"/>
    </row>
    <row r="77" spans="2:9" ht="34.5" customHeight="1">
      <c r="B77" s="92" t="s">
        <v>283</v>
      </c>
      <c r="C77" s="153" t="s">
        <v>285</v>
      </c>
      <c r="D77" s="212">
        <v>1062</v>
      </c>
      <c r="E77" s="307"/>
      <c r="F77" s="307"/>
      <c r="G77" s="307"/>
      <c r="H77" s="307"/>
      <c r="I77" s="453"/>
    </row>
    <row r="78" spans="2:9" ht="34.5" customHeight="1">
      <c r="B78" s="92">
        <v>723</v>
      </c>
      <c r="C78" s="153" t="s">
        <v>286</v>
      </c>
      <c r="D78" s="93">
        <v>1063</v>
      </c>
      <c r="E78" s="307"/>
      <c r="F78" s="307"/>
      <c r="G78" s="307"/>
      <c r="H78" s="307"/>
      <c r="I78" s="453"/>
    </row>
    <row r="79" spans="2:9" ht="34.5" customHeight="1">
      <c r="B79" s="207"/>
      <c r="C79" s="210" t="s">
        <v>675</v>
      </c>
      <c r="D79" s="209">
        <v>1064</v>
      </c>
      <c r="E79" s="309"/>
      <c r="F79" s="309">
        <f>SUM(F72-F73-F75-F76+F77-F78)</f>
        <v>0</v>
      </c>
      <c r="G79" s="309"/>
      <c r="H79" s="309">
        <f>SUM(H72-H73-H75-H76+H77-H78)</f>
        <v>8082</v>
      </c>
      <c r="I79" s="455"/>
    </row>
    <row r="80" spans="2:9" ht="34.5" customHeight="1">
      <c r="B80" s="215"/>
      <c r="C80" s="210" t="s">
        <v>676</v>
      </c>
      <c r="D80" s="209">
        <v>1065</v>
      </c>
      <c r="E80" s="309">
        <f>SUM(E73-E74-E76-E77+E78-E79)</f>
        <v>17201</v>
      </c>
      <c r="F80" s="309"/>
      <c r="G80" s="309">
        <f>SUM(G73-G74-G76-G77+G78-G79)</f>
        <v>1593</v>
      </c>
      <c r="H80" s="309"/>
      <c r="I80" s="455"/>
    </row>
    <row r="81" spans="2:9" ht="34.5" customHeight="1">
      <c r="B81" s="94"/>
      <c r="C81" s="153" t="s">
        <v>287</v>
      </c>
      <c r="D81" s="93">
        <v>1066</v>
      </c>
      <c r="E81" s="307"/>
      <c r="F81" s="307"/>
      <c r="G81" s="307"/>
      <c r="H81" s="307"/>
      <c r="I81" s="453"/>
    </row>
    <row r="82" spans="2:9" ht="34.5" customHeight="1">
      <c r="B82" s="94"/>
      <c r="C82" s="153" t="s">
        <v>288</v>
      </c>
      <c r="D82" s="93">
        <v>1067</v>
      </c>
      <c r="E82" s="307"/>
      <c r="F82" s="307"/>
      <c r="G82" s="307"/>
      <c r="H82" s="307"/>
      <c r="I82" s="453"/>
    </row>
    <row r="83" spans="2:9" ht="34.5" customHeight="1">
      <c r="B83" s="94"/>
      <c r="C83" s="153" t="s">
        <v>677</v>
      </c>
      <c r="D83" s="93">
        <v>1068</v>
      </c>
      <c r="E83" s="307"/>
      <c r="F83" s="307"/>
      <c r="G83" s="307"/>
      <c r="H83" s="307"/>
      <c r="I83" s="453"/>
    </row>
    <row r="84" spans="2:9" ht="34.5" customHeight="1">
      <c r="B84" s="94"/>
      <c r="C84" s="153" t="s">
        <v>678</v>
      </c>
      <c r="D84" s="93">
        <v>1069</v>
      </c>
      <c r="E84" s="307"/>
      <c r="F84" s="307"/>
      <c r="G84" s="307"/>
      <c r="H84" s="307"/>
      <c r="I84" s="453"/>
    </row>
    <row r="85" spans="2:9" ht="34.5" customHeight="1">
      <c r="B85" s="94"/>
      <c r="C85" s="153" t="s">
        <v>679</v>
      </c>
      <c r="D85" s="212"/>
      <c r="E85" s="307"/>
      <c r="F85" s="307"/>
      <c r="G85" s="307"/>
      <c r="H85" s="307"/>
      <c r="I85" s="453"/>
    </row>
    <row r="86" spans="2:9" ht="34.5" customHeight="1">
      <c r="B86" s="94"/>
      <c r="C86" s="153" t="s">
        <v>152</v>
      </c>
      <c r="D86" s="212">
        <v>1070</v>
      </c>
      <c r="E86" s="307"/>
      <c r="F86" s="307"/>
      <c r="G86" s="307"/>
      <c r="H86" s="307"/>
      <c r="I86" s="453"/>
    </row>
    <row r="87" spans="2:9" ht="34.5" customHeight="1" thickBot="1">
      <c r="B87" s="95"/>
      <c r="C87" s="154" t="s">
        <v>153</v>
      </c>
      <c r="D87" s="148">
        <v>1071</v>
      </c>
      <c r="E87" s="313"/>
      <c r="F87" s="313"/>
      <c r="G87" s="313"/>
      <c r="H87" s="313"/>
      <c r="I87" s="457"/>
    </row>
    <row r="88" spans="4:5" ht="15.75">
      <c r="D88" s="217"/>
      <c r="E88" s="202"/>
    </row>
    <row r="89" spans="2:9" ht="18.75">
      <c r="B89" s="2" t="s">
        <v>805</v>
      </c>
      <c r="D89" s="217"/>
      <c r="E89" s="216"/>
      <c r="F89" s="64"/>
      <c r="G89" s="61" t="s">
        <v>666</v>
      </c>
      <c r="H89" s="65"/>
      <c r="I89" s="61"/>
    </row>
    <row r="90" ht="18.75">
      <c r="D90" s="216"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1" sqref="B31:C31"/>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641</v>
      </c>
    </row>
    <row r="4" ht="15.75">
      <c r="B4" s="13" t="s">
        <v>764</v>
      </c>
    </row>
    <row r="5" ht="15.75">
      <c r="B5" s="13" t="s">
        <v>763</v>
      </c>
    </row>
    <row r="6" ht="15.75">
      <c r="B6" s="13" t="s">
        <v>206</v>
      </c>
    </row>
    <row r="7" ht="15.75">
      <c r="A7" s="13"/>
    </row>
    <row r="8" spans="1:22" ht="20.25">
      <c r="A8" s="13"/>
      <c r="B8" s="563" t="s">
        <v>73</v>
      </c>
      <c r="C8" s="563"/>
      <c r="D8" s="563"/>
      <c r="E8" s="563"/>
      <c r="F8" s="563"/>
      <c r="G8" s="563"/>
      <c r="H8" s="563"/>
      <c r="I8" s="563"/>
      <c r="J8" s="563"/>
      <c r="K8" s="563"/>
      <c r="L8" s="563"/>
      <c r="M8" s="563"/>
      <c r="N8" s="563"/>
      <c r="O8" s="563"/>
      <c r="P8" s="563"/>
      <c r="Q8" s="563"/>
      <c r="R8" s="563"/>
      <c r="S8" s="563"/>
      <c r="T8" s="563"/>
      <c r="U8" s="563"/>
      <c r="V8" s="563"/>
    </row>
    <row r="9" spans="4:14" ht="16.5" thickBot="1">
      <c r="D9" s="25"/>
      <c r="E9" s="25"/>
      <c r="F9" s="25"/>
      <c r="G9" s="25"/>
      <c r="H9" s="25"/>
      <c r="I9" s="25"/>
      <c r="J9" s="25"/>
      <c r="K9" s="25"/>
      <c r="L9" s="25"/>
      <c r="M9" s="25"/>
      <c r="N9" s="25"/>
    </row>
    <row r="10" spans="2:22" ht="38.25" customHeight="1">
      <c r="B10" s="567" t="s">
        <v>39</v>
      </c>
      <c r="C10" s="569" t="s">
        <v>40</v>
      </c>
      <c r="D10" s="571" t="s">
        <v>41</v>
      </c>
      <c r="E10" s="509" t="s">
        <v>632</v>
      </c>
      <c r="F10" s="509" t="s">
        <v>651</v>
      </c>
      <c r="G10" s="509" t="s">
        <v>796</v>
      </c>
      <c r="H10" s="509" t="s">
        <v>797</v>
      </c>
      <c r="I10" s="509" t="s">
        <v>757</v>
      </c>
      <c r="J10" s="509" t="s">
        <v>42</v>
      </c>
      <c r="K10" s="509" t="s">
        <v>758</v>
      </c>
      <c r="L10" s="509" t="s">
        <v>43</v>
      </c>
      <c r="M10" s="509" t="s">
        <v>44</v>
      </c>
      <c r="N10" s="509" t="s">
        <v>45</v>
      </c>
      <c r="O10" s="472" t="s">
        <v>78</v>
      </c>
      <c r="P10" s="508"/>
      <c r="Q10" s="508"/>
      <c r="R10" s="508"/>
      <c r="S10" s="508"/>
      <c r="T10" s="508"/>
      <c r="U10" s="508"/>
      <c r="V10" s="539"/>
    </row>
    <row r="11" spans="2:22" ht="48.75" customHeight="1" thickBot="1">
      <c r="B11" s="568"/>
      <c r="C11" s="570"/>
      <c r="D11" s="572"/>
      <c r="E11" s="510"/>
      <c r="F11" s="510"/>
      <c r="G11" s="510"/>
      <c r="H11" s="510"/>
      <c r="I11" s="510"/>
      <c r="J11" s="510"/>
      <c r="K11" s="510"/>
      <c r="L11" s="510"/>
      <c r="M11" s="510"/>
      <c r="N11" s="510"/>
      <c r="O11" s="232" t="s">
        <v>46</v>
      </c>
      <c r="P11" s="232" t="s">
        <v>47</v>
      </c>
      <c r="Q11" s="232" t="s">
        <v>48</v>
      </c>
      <c r="R11" s="232" t="s">
        <v>49</v>
      </c>
      <c r="S11" s="232" t="s">
        <v>50</v>
      </c>
      <c r="T11" s="232" t="s">
        <v>51</v>
      </c>
      <c r="U11" s="232" t="s">
        <v>52</v>
      </c>
      <c r="V11" s="233" t="s">
        <v>53</v>
      </c>
    </row>
    <row r="12" spans="2:22" ht="15.75">
      <c r="B12" s="235" t="s">
        <v>77</v>
      </c>
      <c r="C12" s="236"/>
      <c r="D12" s="237"/>
      <c r="E12" s="237"/>
      <c r="F12" s="237"/>
      <c r="G12" s="237"/>
      <c r="H12" s="237"/>
      <c r="I12" s="237"/>
      <c r="J12" s="237"/>
      <c r="K12" s="237"/>
      <c r="L12" s="237"/>
      <c r="M12" s="237"/>
      <c r="N12" s="237"/>
      <c r="O12" s="237"/>
      <c r="P12" s="237"/>
      <c r="Q12" s="237"/>
      <c r="R12" s="237"/>
      <c r="S12" s="237"/>
      <c r="T12" s="237"/>
      <c r="U12" s="237"/>
      <c r="V12" s="234"/>
    </row>
    <row r="13" spans="2:22" ht="15.75">
      <c r="B13" s="238" t="s">
        <v>2</v>
      </c>
      <c r="C13" s="26"/>
      <c r="D13" s="26"/>
      <c r="E13" s="26"/>
      <c r="F13" s="26"/>
      <c r="G13" s="26"/>
      <c r="H13" s="26"/>
      <c r="I13" s="26"/>
      <c r="J13" s="26"/>
      <c r="K13" s="26"/>
      <c r="L13" s="26"/>
      <c r="M13" s="26"/>
      <c r="N13" s="26"/>
      <c r="O13" s="26"/>
      <c r="P13" s="26"/>
      <c r="Q13" s="26"/>
      <c r="R13" s="26"/>
      <c r="S13" s="26"/>
      <c r="T13" s="26"/>
      <c r="U13" s="26"/>
      <c r="V13" s="112"/>
    </row>
    <row r="14" spans="2:22" ht="15.75">
      <c r="B14" s="238" t="s">
        <v>2</v>
      </c>
      <c r="C14" s="26"/>
      <c r="D14" s="26"/>
      <c r="E14" s="26"/>
      <c r="F14" s="26"/>
      <c r="G14" s="26"/>
      <c r="H14" s="26"/>
      <c r="I14" s="26"/>
      <c r="J14" s="26"/>
      <c r="K14" s="26"/>
      <c r="L14" s="26"/>
      <c r="M14" s="26"/>
      <c r="N14" s="26"/>
      <c r="O14" s="26"/>
      <c r="P14" s="26"/>
      <c r="Q14" s="26"/>
      <c r="R14" s="26"/>
      <c r="S14" s="26"/>
      <c r="T14" s="26"/>
      <c r="U14" s="26"/>
      <c r="V14" s="112"/>
    </row>
    <row r="15" spans="2:22" ht="15.75">
      <c r="B15" s="238" t="s">
        <v>2</v>
      </c>
      <c r="C15" s="26"/>
      <c r="D15" s="26"/>
      <c r="E15" s="26"/>
      <c r="F15" s="26"/>
      <c r="G15" s="26"/>
      <c r="H15" s="26"/>
      <c r="I15" s="26"/>
      <c r="J15" s="26"/>
      <c r="K15" s="26"/>
      <c r="L15" s="26"/>
      <c r="M15" s="26"/>
      <c r="N15" s="26"/>
      <c r="O15" s="26"/>
      <c r="P15" s="26"/>
      <c r="Q15" s="26"/>
      <c r="R15" s="26"/>
      <c r="S15" s="26"/>
      <c r="T15" s="26"/>
      <c r="U15" s="26"/>
      <c r="V15" s="112"/>
    </row>
    <row r="16" spans="2:22" ht="15.75">
      <c r="B16" s="238" t="s">
        <v>2</v>
      </c>
      <c r="C16" s="26"/>
      <c r="D16" s="26"/>
      <c r="E16" s="26"/>
      <c r="F16" s="26"/>
      <c r="G16" s="26"/>
      <c r="H16" s="26"/>
      <c r="I16" s="26"/>
      <c r="J16" s="26"/>
      <c r="K16" s="26"/>
      <c r="L16" s="26"/>
      <c r="M16" s="26"/>
      <c r="N16" s="26"/>
      <c r="O16" s="26"/>
      <c r="P16" s="26"/>
      <c r="Q16" s="26"/>
      <c r="R16" s="26"/>
      <c r="S16" s="26"/>
      <c r="T16" s="26"/>
      <c r="U16" s="26"/>
      <c r="V16" s="112"/>
    </row>
    <row r="17" spans="2:22" ht="15.75">
      <c r="B17" s="238" t="s">
        <v>2</v>
      </c>
      <c r="C17" s="26"/>
      <c r="D17" s="26"/>
      <c r="E17" s="26"/>
      <c r="F17" s="26"/>
      <c r="G17" s="26"/>
      <c r="H17" s="26"/>
      <c r="I17" s="26"/>
      <c r="J17" s="26"/>
      <c r="K17" s="26"/>
      <c r="L17" s="26"/>
      <c r="M17" s="26"/>
      <c r="N17" s="26"/>
      <c r="O17" s="26"/>
      <c r="P17" s="26"/>
      <c r="Q17" s="26"/>
      <c r="R17" s="26"/>
      <c r="S17" s="26"/>
      <c r="T17" s="26"/>
      <c r="U17" s="26"/>
      <c r="V17" s="112"/>
    </row>
    <row r="18" spans="2:22" ht="15.75">
      <c r="B18" s="239" t="s">
        <v>54</v>
      </c>
      <c r="C18" s="27"/>
      <c r="D18" s="26"/>
      <c r="E18" s="26"/>
      <c r="F18" s="26"/>
      <c r="G18" s="26"/>
      <c r="H18" s="26"/>
      <c r="I18" s="26"/>
      <c r="J18" s="26"/>
      <c r="K18" s="26"/>
      <c r="L18" s="26"/>
      <c r="M18" s="26"/>
      <c r="N18" s="26"/>
      <c r="O18" s="26"/>
      <c r="P18" s="26"/>
      <c r="Q18" s="26"/>
      <c r="R18" s="26"/>
      <c r="S18" s="26"/>
      <c r="T18" s="26"/>
      <c r="U18" s="26"/>
      <c r="V18" s="112"/>
    </row>
    <row r="19" spans="2:22" ht="15.75">
      <c r="B19" s="238" t="s">
        <v>2</v>
      </c>
      <c r="C19" s="26"/>
      <c r="D19" s="26"/>
      <c r="E19" s="26"/>
      <c r="F19" s="26"/>
      <c r="G19" s="26"/>
      <c r="H19" s="26"/>
      <c r="I19" s="26"/>
      <c r="J19" s="26"/>
      <c r="K19" s="26"/>
      <c r="L19" s="26"/>
      <c r="M19" s="26"/>
      <c r="N19" s="26"/>
      <c r="O19" s="26"/>
      <c r="P19" s="26"/>
      <c r="Q19" s="26"/>
      <c r="R19" s="26"/>
      <c r="S19" s="26"/>
      <c r="T19" s="26"/>
      <c r="U19" s="26"/>
      <c r="V19" s="112"/>
    </row>
    <row r="20" spans="2:22" ht="15.75">
      <c r="B20" s="238" t="s">
        <v>2</v>
      </c>
      <c r="C20" s="26"/>
      <c r="D20" s="26"/>
      <c r="E20" s="26"/>
      <c r="F20" s="26"/>
      <c r="G20" s="26"/>
      <c r="H20" s="26"/>
      <c r="I20" s="26"/>
      <c r="J20" s="26"/>
      <c r="K20" s="26"/>
      <c r="L20" s="26"/>
      <c r="M20" s="26"/>
      <c r="N20" s="26"/>
      <c r="O20" s="26"/>
      <c r="P20" s="26"/>
      <c r="Q20" s="26"/>
      <c r="R20" s="26"/>
      <c r="S20" s="26"/>
      <c r="T20" s="26"/>
      <c r="U20" s="26"/>
      <c r="V20" s="112"/>
    </row>
    <row r="21" spans="2:22" ht="15.75">
      <c r="B21" s="238" t="s">
        <v>2</v>
      </c>
      <c r="C21" s="26"/>
      <c r="D21" s="26"/>
      <c r="E21" s="26"/>
      <c r="F21" s="26"/>
      <c r="G21" s="26"/>
      <c r="H21" s="26"/>
      <c r="I21" s="26"/>
      <c r="J21" s="26"/>
      <c r="K21" s="26"/>
      <c r="L21" s="26"/>
      <c r="M21" s="26"/>
      <c r="N21" s="26"/>
      <c r="O21" s="26"/>
      <c r="P21" s="26"/>
      <c r="Q21" s="26"/>
      <c r="R21" s="26"/>
      <c r="S21" s="26"/>
      <c r="T21" s="26"/>
      <c r="U21" s="26"/>
      <c r="V21" s="112"/>
    </row>
    <row r="22" spans="2:22" ht="15.75">
      <c r="B22" s="238" t="s">
        <v>2</v>
      </c>
      <c r="C22" s="26"/>
      <c r="D22" s="26"/>
      <c r="E22" s="26"/>
      <c r="F22" s="26"/>
      <c r="G22" s="26"/>
      <c r="H22" s="26"/>
      <c r="I22" s="26"/>
      <c r="J22" s="26"/>
      <c r="K22" s="26"/>
      <c r="L22" s="26"/>
      <c r="M22" s="26"/>
      <c r="N22" s="26"/>
      <c r="O22" s="26"/>
      <c r="P22" s="26"/>
      <c r="Q22" s="26"/>
      <c r="R22" s="26"/>
      <c r="S22" s="26"/>
      <c r="T22" s="26"/>
      <c r="U22" s="26"/>
      <c r="V22" s="112"/>
    </row>
    <row r="23" spans="2:22" ht="15.75">
      <c r="B23" s="238" t="s">
        <v>2</v>
      </c>
      <c r="C23" s="26"/>
      <c r="D23" s="26"/>
      <c r="E23" s="26"/>
      <c r="F23" s="26"/>
      <c r="G23" s="26"/>
      <c r="H23" s="26"/>
      <c r="I23" s="26"/>
      <c r="J23" s="26"/>
      <c r="K23" s="26"/>
      <c r="L23" s="26"/>
      <c r="M23" s="26"/>
      <c r="N23" s="26"/>
      <c r="O23" s="26"/>
      <c r="P23" s="26"/>
      <c r="Q23" s="26"/>
      <c r="R23" s="26"/>
      <c r="S23" s="26"/>
      <c r="T23" s="26"/>
      <c r="U23" s="26"/>
      <c r="V23" s="112"/>
    </row>
    <row r="24" spans="2:22" ht="16.5" thickBot="1">
      <c r="B24" s="240" t="s">
        <v>3</v>
      </c>
      <c r="C24" s="241"/>
      <c r="D24" s="110"/>
      <c r="E24" s="110"/>
      <c r="F24" s="110"/>
      <c r="G24" s="110"/>
      <c r="H24" s="110"/>
      <c r="I24" s="110"/>
      <c r="J24" s="110"/>
      <c r="K24" s="110"/>
      <c r="L24" s="110"/>
      <c r="M24" s="110"/>
      <c r="N24" s="110"/>
      <c r="O24" s="110"/>
      <c r="P24" s="110"/>
      <c r="Q24" s="110"/>
      <c r="R24" s="110"/>
      <c r="S24" s="110"/>
      <c r="T24" s="110"/>
      <c r="U24" s="110"/>
      <c r="V24" s="111"/>
    </row>
    <row r="25" spans="2:16" ht="16.5" thickBot="1">
      <c r="B25" s="244" t="s">
        <v>55</v>
      </c>
      <c r="C25" s="245"/>
      <c r="D25" s="28"/>
      <c r="E25" s="28"/>
      <c r="F25" s="28"/>
      <c r="G25" s="28"/>
      <c r="H25" s="28"/>
      <c r="I25" s="28"/>
      <c r="J25" s="28"/>
      <c r="K25" s="28"/>
      <c r="L25" s="28"/>
      <c r="M25" s="28"/>
      <c r="N25" s="28"/>
      <c r="O25" s="28"/>
      <c r="P25" s="28"/>
    </row>
    <row r="26" spans="2:16" ht="16.5" thickBot="1">
      <c r="B26" s="242" t="s">
        <v>56</v>
      </c>
      <c r="C26" s="243"/>
      <c r="D26" s="28"/>
      <c r="E26" s="28"/>
      <c r="F26" s="28"/>
      <c r="G26" s="28"/>
      <c r="H26" s="28"/>
      <c r="I26" s="28"/>
      <c r="J26" s="28"/>
      <c r="K26" s="28"/>
      <c r="L26" s="28"/>
      <c r="M26" s="28"/>
      <c r="N26" s="28"/>
      <c r="O26" s="28"/>
      <c r="P26" s="28"/>
    </row>
    <row r="28" spans="2:6" ht="15.75">
      <c r="B28" s="89" t="s">
        <v>5</v>
      </c>
      <c r="C28" s="89"/>
      <c r="D28" s="13"/>
      <c r="E28" s="13"/>
      <c r="F28" s="13"/>
    </row>
    <row r="29" spans="2:7" ht="15.75">
      <c r="B29" s="13" t="s">
        <v>207</v>
      </c>
      <c r="C29" s="13"/>
      <c r="D29" s="13"/>
      <c r="E29" s="13"/>
      <c r="F29" s="13"/>
      <c r="G29" s="13"/>
    </row>
    <row r="31" spans="2:20" ht="15.75">
      <c r="B31" s="566" t="s">
        <v>819</v>
      </c>
      <c r="C31" s="566"/>
      <c r="E31" s="36"/>
      <c r="F31" s="36"/>
      <c r="G31" s="37" t="s">
        <v>75</v>
      </c>
      <c r="T31" s="2"/>
    </row>
    <row r="32" ht="15.75">
      <c r="D32" s="36"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22">
      <selection activeCell="G26" sqref="G26"/>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2"/>
      <c r="C1" s="133"/>
      <c r="D1" s="132"/>
      <c r="E1" s="132"/>
      <c r="F1" s="132"/>
      <c r="G1" s="132"/>
    </row>
    <row r="2" spans="2:7" ht="20.25">
      <c r="B2" s="134" t="s">
        <v>764</v>
      </c>
      <c r="C2" s="135"/>
      <c r="D2" s="136"/>
      <c r="E2" s="136"/>
      <c r="F2" s="136"/>
      <c r="G2" s="136"/>
    </row>
    <row r="3" spans="2:7" ht="20.25">
      <c r="B3" s="134" t="s">
        <v>763</v>
      </c>
      <c r="C3" s="135"/>
      <c r="D3" s="136"/>
      <c r="E3" s="136"/>
      <c r="F3" s="136"/>
      <c r="G3" s="137" t="s">
        <v>640</v>
      </c>
    </row>
    <row r="4" spans="2:7" ht="20.25">
      <c r="B4" s="134"/>
      <c r="C4" s="135"/>
      <c r="D4" s="136"/>
      <c r="E4" s="136"/>
      <c r="F4" s="136"/>
      <c r="G4" s="136"/>
    </row>
    <row r="5" spans="2:7" ht="20.25">
      <c r="B5" s="134"/>
      <c r="C5" s="135"/>
      <c r="D5" s="136"/>
      <c r="E5" s="136"/>
      <c r="F5" s="136"/>
      <c r="G5" s="136"/>
    </row>
    <row r="6" spans="2:7" ht="20.25">
      <c r="B6" s="132"/>
      <c r="C6" s="133"/>
      <c r="D6" s="132"/>
      <c r="E6" s="132"/>
      <c r="F6" s="132"/>
      <c r="G6" s="132"/>
    </row>
    <row r="7" spans="2:11" ht="30">
      <c r="B7" s="576" t="s">
        <v>141</v>
      </c>
      <c r="C7" s="576"/>
      <c r="D7" s="576"/>
      <c r="E7" s="576"/>
      <c r="F7" s="576"/>
      <c r="G7" s="576"/>
      <c r="H7" s="1"/>
      <c r="I7" s="1"/>
      <c r="J7" s="1"/>
      <c r="K7" s="1"/>
    </row>
    <row r="8" spans="2:7" ht="20.25">
      <c r="B8" s="132"/>
      <c r="C8" s="133"/>
      <c r="D8" s="132"/>
      <c r="E8" s="132"/>
      <c r="F8" s="132"/>
      <c r="G8" s="132"/>
    </row>
    <row r="9" spans="2:7" ht="20.25">
      <c r="B9" s="132"/>
      <c r="C9" s="133"/>
      <c r="D9" s="132"/>
      <c r="E9" s="132"/>
      <c r="F9" s="132"/>
      <c r="G9" s="132"/>
    </row>
    <row r="10" spans="2:11" ht="20.25">
      <c r="B10" s="134"/>
      <c r="C10" s="135"/>
      <c r="D10" s="134"/>
      <c r="E10" s="134"/>
      <c r="F10" s="134"/>
      <c r="G10" s="134"/>
      <c r="H10" s="1"/>
      <c r="I10" s="1"/>
      <c r="J10" s="1"/>
      <c r="K10" s="1"/>
    </row>
    <row r="11" spans="2:7" ht="21" thickBot="1">
      <c r="B11" s="132"/>
      <c r="C11" s="133"/>
      <c r="D11" s="132"/>
      <c r="E11" s="132"/>
      <c r="F11" s="132"/>
      <c r="G11" s="132"/>
    </row>
    <row r="12" spans="2:11" s="61" customFormat="1" ht="64.5" customHeight="1" thickBot="1">
      <c r="B12" s="335" t="s">
        <v>142</v>
      </c>
      <c r="C12" s="333" t="s">
        <v>136</v>
      </c>
      <c r="D12" s="323" t="s">
        <v>143</v>
      </c>
      <c r="E12" s="323" t="s">
        <v>144</v>
      </c>
      <c r="F12" s="323" t="s">
        <v>145</v>
      </c>
      <c r="G12" s="324" t="s">
        <v>146</v>
      </c>
      <c r="H12" s="88"/>
      <c r="I12" s="88"/>
      <c r="J12" s="88"/>
      <c r="K12" s="88"/>
    </row>
    <row r="13" spans="2:11" s="61" customFormat="1" ht="19.5" customHeight="1" thickBot="1">
      <c r="B13" s="336">
        <v>1</v>
      </c>
      <c r="C13" s="334">
        <v>2</v>
      </c>
      <c r="D13" s="325">
        <v>3</v>
      </c>
      <c r="E13" s="325">
        <v>4</v>
      </c>
      <c r="F13" s="325">
        <v>5</v>
      </c>
      <c r="G13" s="326">
        <v>6</v>
      </c>
      <c r="H13" s="88"/>
      <c r="I13" s="88"/>
      <c r="J13" s="88"/>
      <c r="K13" s="88"/>
    </row>
    <row r="14" spans="2:7" s="61" customFormat="1" ht="34.5" customHeight="1">
      <c r="B14" s="577" t="s">
        <v>787</v>
      </c>
      <c r="C14" s="331" t="s">
        <v>445</v>
      </c>
      <c r="D14" s="138" t="s">
        <v>772</v>
      </c>
      <c r="E14" s="138" t="s">
        <v>774</v>
      </c>
      <c r="F14" s="328"/>
      <c r="G14" s="420">
        <v>20192148</v>
      </c>
    </row>
    <row r="15" spans="2:7" s="61" customFormat="1" ht="34.5" customHeight="1">
      <c r="B15" s="578"/>
      <c r="C15" s="331" t="s">
        <v>445</v>
      </c>
      <c r="D15" s="138"/>
      <c r="E15" s="138"/>
      <c r="F15" s="138"/>
      <c r="G15" s="418"/>
    </row>
    <row r="16" spans="2:7" s="61" customFormat="1" ht="34.5" customHeight="1">
      <c r="B16" s="578"/>
      <c r="C16" s="331" t="s">
        <v>445</v>
      </c>
      <c r="D16" s="138"/>
      <c r="E16" s="138"/>
      <c r="F16" s="138"/>
      <c r="G16" s="418"/>
    </row>
    <row r="17" spans="2:7" s="61" customFormat="1" ht="34.5" customHeight="1" thickBot="1">
      <c r="B17" s="579"/>
      <c r="C17" s="341" t="s">
        <v>737</v>
      </c>
      <c r="D17" s="337"/>
      <c r="E17" s="337"/>
      <c r="F17" s="337"/>
      <c r="G17" s="419">
        <f>SUM(G14:G16)</f>
        <v>20192148</v>
      </c>
    </row>
    <row r="18" spans="2:7" s="61" customFormat="1" ht="34.5" customHeight="1">
      <c r="B18" s="573" t="s">
        <v>788</v>
      </c>
      <c r="C18" s="332" t="s">
        <v>445</v>
      </c>
      <c r="D18" s="138" t="s">
        <v>772</v>
      </c>
      <c r="E18" s="138" t="s">
        <v>774</v>
      </c>
      <c r="F18" s="328"/>
      <c r="G18" s="420">
        <v>17239176</v>
      </c>
    </row>
    <row r="19" spans="2:7" s="61" customFormat="1" ht="34.5" customHeight="1">
      <c r="B19" s="574"/>
      <c r="C19" s="331" t="s">
        <v>445</v>
      </c>
      <c r="D19" s="138"/>
      <c r="E19" s="138"/>
      <c r="F19" s="138"/>
      <c r="G19" s="418"/>
    </row>
    <row r="20" spans="2:7" s="61" customFormat="1" ht="34.5" customHeight="1">
      <c r="B20" s="574"/>
      <c r="C20" s="331" t="s">
        <v>445</v>
      </c>
      <c r="D20" s="138"/>
      <c r="E20" s="138"/>
      <c r="F20" s="138"/>
      <c r="G20" s="418"/>
    </row>
    <row r="21" spans="2:7" s="61" customFormat="1" ht="34.5" customHeight="1" thickBot="1">
      <c r="B21" s="575"/>
      <c r="C21" s="341" t="s">
        <v>737</v>
      </c>
      <c r="D21" s="338"/>
      <c r="E21" s="338"/>
      <c r="F21" s="337"/>
      <c r="G21" s="419">
        <f>SUM(G18:G20)</f>
        <v>17239176</v>
      </c>
    </row>
    <row r="22" spans="2:7" s="61" customFormat="1" ht="34.5" customHeight="1">
      <c r="B22" s="573" t="s">
        <v>789</v>
      </c>
      <c r="C22" s="332" t="s">
        <v>445</v>
      </c>
      <c r="D22" s="138" t="s">
        <v>772</v>
      </c>
      <c r="E22" s="138" t="s">
        <v>774</v>
      </c>
      <c r="F22" s="328"/>
      <c r="G22" s="420">
        <v>17084693</v>
      </c>
    </row>
    <row r="23" spans="2:7" s="61" customFormat="1" ht="34.5" customHeight="1">
      <c r="B23" s="580"/>
      <c r="C23" s="340" t="s">
        <v>445</v>
      </c>
      <c r="D23" s="138"/>
      <c r="E23" s="138"/>
      <c r="F23" s="138"/>
      <c r="G23" s="418"/>
    </row>
    <row r="24" spans="2:7" s="61" customFormat="1" ht="34.5" customHeight="1">
      <c r="B24" s="580"/>
      <c r="C24" s="340" t="s">
        <v>445</v>
      </c>
      <c r="D24" s="138"/>
      <c r="E24" s="138"/>
      <c r="F24" s="138"/>
      <c r="G24" s="418"/>
    </row>
    <row r="25" spans="2:7" s="61" customFormat="1" ht="34.5" customHeight="1" thickBot="1">
      <c r="B25" s="581"/>
      <c r="C25" s="341" t="s">
        <v>737</v>
      </c>
      <c r="D25" s="337"/>
      <c r="E25" s="337"/>
      <c r="F25" s="337"/>
      <c r="G25" s="419">
        <f>SUM(G22:G24)</f>
        <v>17084693</v>
      </c>
    </row>
    <row r="26" spans="2:7" s="61" customFormat="1" ht="34.5" customHeight="1">
      <c r="B26" s="573" t="s">
        <v>790</v>
      </c>
      <c r="C26" s="332" t="s">
        <v>445</v>
      </c>
      <c r="D26" s="138" t="s">
        <v>772</v>
      </c>
      <c r="E26" s="138" t="s">
        <v>774</v>
      </c>
      <c r="F26" s="328"/>
      <c r="G26" s="420">
        <v>17902458</v>
      </c>
    </row>
    <row r="27" spans="2:7" s="61" customFormat="1" ht="34.5" customHeight="1">
      <c r="B27" s="574"/>
      <c r="C27" s="331" t="s">
        <v>445</v>
      </c>
      <c r="D27" s="138"/>
      <c r="E27" s="138"/>
      <c r="F27" s="138"/>
      <c r="G27" s="418"/>
    </row>
    <row r="28" spans="2:7" s="61" customFormat="1" ht="34.5" customHeight="1">
      <c r="B28" s="574"/>
      <c r="C28" s="331" t="s">
        <v>445</v>
      </c>
      <c r="D28" s="138"/>
      <c r="E28" s="138"/>
      <c r="F28" s="138"/>
      <c r="G28" s="418"/>
    </row>
    <row r="29" spans="2:7" s="61" customFormat="1" ht="34.5" customHeight="1" thickBot="1">
      <c r="B29" s="575"/>
      <c r="C29" s="341" t="s">
        <v>737</v>
      </c>
      <c r="D29" s="329"/>
      <c r="E29" s="329"/>
      <c r="F29" s="329"/>
      <c r="G29" s="419">
        <f>SUM(G26:G28)</f>
        <v>17902458</v>
      </c>
    </row>
    <row r="30" spans="2:7" s="61" customFormat="1" ht="34.5" customHeight="1">
      <c r="B30" s="573" t="s">
        <v>791</v>
      </c>
      <c r="C30" s="330" t="s">
        <v>445</v>
      </c>
      <c r="D30" s="138" t="s">
        <v>772</v>
      </c>
      <c r="E30" s="138" t="s">
        <v>774</v>
      </c>
      <c r="F30" s="328"/>
      <c r="G30" s="420"/>
    </row>
    <row r="31" spans="2:7" s="61" customFormat="1" ht="34.5" customHeight="1">
      <c r="B31" s="574"/>
      <c r="C31" s="331" t="s">
        <v>445</v>
      </c>
      <c r="D31" s="138"/>
      <c r="E31" s="138"/>
      <c r="F31" s="138"/>
      <c r="G31" s="418"/>
    </row>
    <row r="32" spans="2:7" s="61" customFormat="1" ht="34.5" customHeight="1">
      <c r="B32" s="574"/>
      <c r="C32" s="331" t="s">
        <v>445</v>
      </c>
      <c r="D32" s="138"/>
      <c r="E32" s="327"/>
      <c r="F32" s="327"/>
      <c r="G32" s="421"/>
    </row>
    <row r="33" spans="2:7" s="61" customFormat="1" ht="34.5" customHeight="1" thickBot="1">
      <c r="B33" s="575"/>
      <c r="C33" s="341" t="s">
        <v>737</v>
      </c>
      <c r="D33" s="339"/>
      <c r="E33" s="338"/>
      <c r="F33" s="338"/>
      <c r="G33" s="422">
        <f>SUM(G30:G32)</f>
        <v>0</v>
      </c>
    </row>
    <row r="34" spans="2:7" s="61" customFormat="1" ht="20.25">
      <c r="B34" s="132"/>
      <c r="C34" s="133"/>
      <c r="D34" s="132"/>
      <c r="E34" s="132"/>
      <c r="F34" s="132"/>
      <c r="G34" s="132"/>
    </row>
    <row r="35" spans="2:10" ht="19.5" customHeight="1">
      <c r="B35" s="23" t="s">
        <v>805</v>
      </c>
      <c r="C35" s="23"/>
      <c r="D35" s="23"/>
      <c r="F35" s="119" t="s">
        <v>664</v>
      </c>
      <c r="G35" s="119"/>
      <c r="H35" s="119"/>
      <c r="I35" s="119"/>
      <c r="J35" s="119"/>
    </row>
    <row r="36" spans="2:7" ht="20.25">
      <c r="B36" s="132"/>
      <c r="C36" s="133"/>
      <c r="D36" s="132"/>
      <c r="E36" s="113" t="s">
        <v>627</v>
      </c>
      <c r="F36" s="132"/>
      <c r="G36" s="132"/>
    </row>
    <row r="37" spans="2:7" ht="20.25">
      <c r="B37" s="132"/>
      <c r="C37" s="133"/>
      <c r="D37" s="132"/>
      <c r="E37" s="132"/>
      <c r="F37" s="132"/>
      <c r="G37" s="132"/>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26:C28 C14:C16 C18:C20 C22:C24" numberStoredAsText="1"/>
  </ignoredErrors>
</worksheet>
</file>

<file path=xl/worksheets/sheet12.xml><?xml version="1.0" encoding="utf-8"?>
<worksheet xmlns="http://schemas.openxmlformats.org/spreadsheetml/2006/main" xmlns:r="http://schemas.openxmlformats.org/officeDocument/2006/relationships">
  <dimension ref="A1:L36"/>
  <sheetViews>
    <sheetView tabSelected="1" zoomScalePageLayoutView="0" workbookViewId="0" topLeftCell="A7">
      <selection activeCell="J25" sqref="J25"/>
    </sheetView>
  </sheetViews>
  <sheetFormatPr defaultColWidth="9.140625" defaultRowHeight="12.75"/>
  <cols>
    <col min="1" max="1" width="6.57421875" style="0" customWidth="1"/>
    <col min="2" max="2" width="28.7109375" style="0" customWidth="1"/>
    <col min="3" max="3" width="11.140625" style="0" customWidth="1"/>
    <col min="4" max="4" width="11.00390625" style="0" customWidth="1"/>
    <col min="5" max="5" width="12.140625" style="0" customWidth="1"/>
    <col min="6" max="17" width="13.7109375" style="0" customWidth="1"/>
  </cols>
  <sheetData>
    <row r="1" spans="1:12" s="359" customFormat="1" ht="15">
      <c r="A1" s="407" t="s">
        <v>764</v>
      </c>
      <c r="B1" s="408"/>
      <c r="C1" s="409"/>
      <c r="L1" s="376" t="s">
        <v>639</v>
      </c>
    </row>
    <row r="2" spans="1:3" s="359" customFormat="1" ht="15">
      <c r="A2" s="407" t="s">
        <v>763</v>
      </c>
      <c r="B2" s="408"/>
      <c r="C2" s="409"/>
    </row>
    <row r="3" spans="1:12" s="359" customFormat="1" ht="15.75" customHeight="1">
      <c r="A3" s="584" t="s">
        <v>649</v>
      </c>
      <c r="B3" s="584"/>
      <c r="C3" s="584"/>
      <c r="D3" s="584"/>
      <c r="E3" s="584"/>
      <c r="F3" s="584"/>
      <c r="G3" s="584"/>
      <c r="H3" s="584"/>
      <c r="I3" s="584"/>
      <c r="J3" s="584"/>
      <c r="K3" s="584"/>
      <c r="L3" s="584"/>
    </row>
    <row r="4" s="359" customFormat="1" ht="15"/>
    <row r="5" spans="1:7" s="359" customFormat="1" ht="15.75" thickBot="1">
      <c r="A5" s="363"/>
      <c r="B5" s="363"/>
      <c r="C5" s="363"/>
      <c r="D5" s="363"/>
      <c r="E5" s="363"/>
      <c r="F5" s="363"/>
      <c r="G5" s="377" t="s">
        <v>762</v>
      </c>
    </row>
    <row r="6" spans="1:10" s="359" customFormat="1" ht="90.75" customHeight="1" thickBot="1">
      <c r="A6" s="373" t="s">
        <v>617</v>
      </c>
      <c r="B6" s="372" t="s">
        <v>748</v>
      </c>
      <c r="C6" s="367" t="s">
        <v>760</v>
      </c>
      <c r="D6" s="367" t="s">
        <v>749</v>
      </c>
      <c r="E6" s="367" t="s">
        <v>750</v>
      </c>
      <c r="F6" s="367" t="s">
        <v>751</v>
      </c>
      <c r="G6" s="372" t="s">
        <v>753</v>
      </c>
      <c r="I6" s="360"/>
      <c r="J6" s="360"/>
    </row>
    <row r="7" spans="1:10" s="359" customFormat="1" ht="15">
      <c r="A7" s="374">
        <v>1</v>
      </c>
      <c r="B7" s="432" t="s">
        <v>776</v>
      </c>
      <c r="C7" s="368">
        <v>1</v>
      </c>
      <c r="D7" s="434">
        <v>2017</v>
      </c>
      <c r="E7" s="434">
        <v>2019</v>
      </c>
      <c r="F7" s="394">
        <v>40000</v>
      </c>
      <c r="G7" s="395">
        <v>300</v>
      </c>
      <c r="H7" s="361"/>
      <c r="I7" s="361"/>
      <c r="J7" s="361"/>
    </row>
    <row r="8" spans="1:10" s="359" customFormat="1" ht="15">
      <c r="A8" s="375">
        <v>2</v>
      </c>
      <c r="B8" s="432" t="s">
        <v>792</v>
      </c>
      <c r="C8" s="369">
        <v>1</v>
      </c>
      <c r="D8" s="435">
        <v>2018</v>
      </c>
      <c r="E8" s="435">
        <v>2019</v>
      </c>
      <c r="F8" s="396">
        <v>84000</v>
      </c>
      <c r="G8" s="397"/>
      <c r="H8" s="361"/>
      <c r="I8" s="361"/>
      <c r="J8" s="361"/>
    </row>
    <row r="9" spans="1:10" s="359" customFormat="1" ht="15">
      <c r="A9" s="375">
        <v>3</v>
      </c>
      <c r="B9" s="433" t="s">
        <v>793</v>
      </c>
      <c r="C9" s="369">
        <v>1</v>
      </c>
      <c r="D9" s="435">
        <v>2018</v>
      </c>
      <c r="E9" s="435">
        <v>2020</v>
      </c>
      <c r="F9" s="396">
        <v>34000</v>
      </c>
      <c r="G9" s="397"/>
      <c r="H9" s="361"/>
      <c r="I9" s="361"/>
      <c r="J9" s="361"/>
    </row>
    <row r="10" spans="1:10" s="359" customFormat="1" ht="15">
      <c r="A10" s="375">
        <v>4</v>
      </c>
      <c r="B10" s="366" t="s">
        <v>794</v>
      </c>
      <c r="C10" s="369">
        <v>1</v>
      </c>
      <c r="D10" s="435">
        <v>2018</v>
      </c>
      <c r="E10" s="435">
        <v>2018</v>
      </c>
      <c r="F10" s="396">
        <v>2000</v>
      </c>
      <c r="G10" s="397"/>
      <c r="H10" s="361"/>
      <c r="I10" s="361"/>
      <c r="J10" s="361"/>
    </row>
    <row r="11" spans="1:10" s="359" customFormat="1" ht="15">
      <c r="A11" s="375">
        <v>5</v>
      </c>
      <c r="B11" s="366" t="s">
        <v>795</v>
      </c>
      <c r="C11" s="369">
        <v>1</v>
      </c>
      <c r="D11" s="435">
        <v>2018</v>
      </c>
      <c r="E11" s="435">
        <v>2018</v>
      </c>
      <c r="F11" s="396">
        <v>5000</v>
      </c>
      <c r="G11" s="397"/>
      <c r="H11" s="361"/>
      <c r="I11" s="361"/>
      <c r="J11" s="361"/>
    </row>
    <row r="12" spans="1:10" s="359" customFormat="1" ht="15">
      <c r="A12" s="375">
        <v>6</v>
      </c>
      <c r="B12" s="366"/>
      <c r="C12" s="369"/>
      <c r="D12" s="435"/>
      <c r="E12" s="435"/>
      <c r="F12" s="396"/>
      <c r="G12" s="397"/>
      <c r="H12" s="361"/>
      <c r="I12" s="361"/>
      <c r="J12" s="361"/>
    </row>
    <row r="13" spans="1:10" s="359" customFormat="1" ht="15">
      <c r="A13" s="375">
        <v>7</v>
      </c>
      <c r="B13" s="366"/>
      <c r="C13" s="369"/>
      <c r="D13" s="435"/>
      <c r="E13" s="435"/>
      <c r="F13" s="396"/>
      <c r="G13" s="397"/>
      <c r="H13" s="361"/>
      <c r="I13" s="361"/>
      <c r="J13" s="361"/>
    </row>
    <row r="14" spans="1:10" s="359" customFormat="1" ht="15.75" thickBot="1">
      <c r="A14" s="375">
        <v>8</v>
      </c>
      <c r="B14" s="366"/>
      <c r="C14" s="370"/>
      <c r="D14" s="436"/>
      <c r="E14" s="436"/>
      <c r="F14" s="398"/>
      <c r="G14" s="399"/>
      <c r="H14" s="361"/>
      <c r="I14" s="361"/>
      <c r="J14" s="361"/>
    </row>
    <row r="15" spans="1:10" s="359" customFormat="1" ht="15.75" thickBot="1">
      <c r="A15" s="597" t="s">
        <v>752</v>
      </c>
      <c r="B15" s="598"/>
      <c r="C15" s="371"/>
      <c r="D15" s="437"/>
      <c r="E15" s="438"/>
      <c r="F15" s="439">
        <f>SUM(F7:F14)</f>
        <v>165000</v>
      </c>
      <c r="G15" s="440">
        <f>SUM(G7:G14)</f>
        <v>300</v>
      </c>
      <c r="H15" s="362"/>
      <c r="I15" s="362"/>
      <c r="J15" s="362"/>
    </row>
    <row r="16" spans="1:10" s="359" customFormat="1" ht="15">
      <c r="A16" s="361"/>
      <c r="B16" s="400"/>
      <c r="C16" s="404"/>
      <c r="D16" s="404"/>
      <c r="E16" s="405"/>
      <c r="F16" s="406"/>
      <c r="G16" s="405"/>
      <c r="H16" s="362"/>
      <c r="I16" s="362"/>
      <c r="J16" s="362"/>
    </row>
    <row r="17" spans="1:10" s="359" customFormat="1" ht="15.75">
      <c r="A17" s="401" t="s">
        <v>761</v>
      </c>
      <c r="B17" s="361"/>
      <c r="C17" s="404"/>
      <c r="D17" s="404"/>
      <c r="E17" s="405"/>
      <c r="F17" s="405"/>
      <c r="G17" s="405"/>
      <c r="H17" s="362"/>
      <c r="I17" s="362"/>
      <c r="J17" s="362"/>
    </row>
    <row r="18" spans="1:12" s="359" customFormat="1" ht="15.75" thickBot="1">
      <c r="A18" s="363"/>
      <c r="B18" s="363"/>
      <c r="C18" s="363"/>
      <c r="D18" s="363"/>
      <c r="E18" s="363"/>
      <c r="F18" s="363"/>
      <c r="G18" s="363"/>
      <c r="H18" s="363"/>
      <c r="L18" s="377" t="s">
        <v>762</v>
      </c>
    </row>
    <row r="19" spans="1:12" s="359" customFormat="1" ht="15">
      <c r="A19" s="593" t="s">
        <v>617</v>
      </c>
      <c r="B19" s="595" t="s">
        <v>748</v>
      </c>
      <c r="C19" s="585" t="s">
        <v>754</v>
      </c>
      <c r="D19" s="586"/>
      <c r="E19" s="587" t="s">
        <v>821</v>
      </c>
      <c r="F19" s="588"/>
      <c r="G19" s="589" t="s">
        <v>822</v>
      </c>
      <c r="H19" s="589"/>
      <c r="I19" s="590" t="s">
        <v>823</v>
      </c>
      <c r="J19" s="591"/>
      <c r="K19" s="592" t="s">
        <v>824</v>
      </c>
      <c r="L19" s="591"/>
    </row>
    <row r="20" spans="1:12" s="359" customFormat="1" ht="22.5" customHeight="1" thickBot="1">
      <c r="A20" s="594"/>
      <c r="B20" s="596"/>
      <c r="C20" s="365" t="s">
        <v>756</v>
      </c>
      <c r="D20" s="364" t="s">
        <v>755</v>
      </c>
      <c r="E20" s="365" t="s">
        <v>756</v>
      </c>
      <c r="F20" s="364" t="s">
        <v>755</v>
      </c>
      <c r="G20" s="365" t="s">
        <v>756</v>
      </c>
      <c r="H20" s="364" t="s">
        <v>755</v>
      </c>
      <c r="I20" s="365" t="s">
        <v>756</v>
      </c>
      <c r="J20" s="364" t="s">
        <v>755</v>
      </c>
      <c r="K20" s="365" t="s">
        <v>756</v>
      </c>
      <c r="L20" s="364" t="s">
        <v>755</v>
      </c>
    </row>
    <row r="21" spans="1:12" s="359" customFormat="1" ht="15">
      <c r="A21" s="402">
        <v>1</v>
      </c>
      <c r="B21" s="432" t="s">
        <v>776</v>
      </c>
      <c r="C21" s="378">
        <v>40000</v>
      </c>
      <c r="D21" s="379"/>
      <c r="E21" s="378">
        <v>1000</v>
      </c>
      <c r="F21" s="379">
        <v>16</v>
      </c>
      <c r="G21" s="378">
        <v>11000</v>
      </c>
      <c r="H21" s="380">
        <v>16</v>
      </c>
      <c r="I21" s="381">
        <v>11000</v>
      </c>
      <c r="J21" s="379">
        <v>359</v>
      </c>
      <c r="K21" s="378"/>
      <c r="L21" s="379"/>
    </row>
    <row r="22" spans="1:12" s="359" customFormat="1" ht="15">
      <c r="A22" s="375">
        <v>2</v>
      </c>
      <c r="B22" s="432" t="s">
        <v>792</v>
      </c>
      <c r="C22" s="378">
        <v>5000</v>
      </c>
      <c r="D22" s="379"/>
      <c r="E22" s="382">
        <v>2000</v>
      </c>
      <c r="F22" s="383">
        <v>974</v>
      </c>
      <c r="G22" s="382">
        <v>3000</v>
      </c>
      <c r="H22" s="384">
        <v>974</v>
      </c>
      <c r="I22" s="385">
        <v>4000</v>
      </c>
      <c r="J22" s="383">
        <v>974</v>
      </c>
      <c r="K22" s="382"/>
      <c r="L22" s="383"/>
    </row>
    <row r="23" spans="1:12" s="359" customFormat="1" ht="15">
      <c r="A23" s="375">
        <v>3</v>
      </c>
      <c r="B23" s="433" t="s">
        <v>793</v>
      </c>
      <c r="C23" s="382">
        <v>5000</v>
      </c>
      <c r="D23" s="383"/>
      <c r="E23" s="382">
        <v>2000</v>
      </c>
      <c r="F23" s="383"/>
      <c r="G23" s="382">
        <v>3000</v>
      </c>
      <c r="H23" s="384"/>
      <c r="I23" s="385">
        <v>4000</v>
      </c>
      <c r="J23" s="383">
        <v>3704</v>
      </c>
      <c r="K23" s="382"/>
      <c r="L23" s="383"/>
    </row>
    <row r="24" spans="1:12" s="359" customFormat="1" ht="15">
      <c r="A24" s="375">
        <v>4</v>
      </c>
      <c r="B24" s="366" t="s">
        <v>794</v>
      </c>
      <c r="C24" s="382">
        <v>2000</v>
      </c>
      <c r="D24" s="383"/>
      <c r="E24" s="382">
        <v>500</v>
      </c>
      <c r="F24" s="383"/>
      <c r="G24" s="382">
        <v>1000</v>
      </c>
      <c r="H24" s="384"/>
      <c r="I24" s="385">
        <v>1500</v>
      </c>
      <c r="J24" s="383"/>
      <c r="K24" s="382"/>
      <c r="L24" s="383"/>
    </row>
    <row r="25" spans="1:12" s="359" customFormat="1" ht="15">
      <c r="A25" s="375">
        <v>5</v>
      </c>
      <c r="B25" s="366" t="s">
        <v>795</v>
      </c>
      <c r="C25" s="382">
        <v>5000</v>
      </c>
      <c r="D25" s="383"/>
      <c r="E25" s="382">
        <v>2000</v>
      </c>
      <c r="F25" s="383">
        <v>3339</v>
      </c>
      <c r="G25" s="382">
        <v>3000</v>
      </c>
      <c r="H25" s="384">
        <v>5066</v>
      </c>
      <c r="I25" s="385">
        <v>4000</v>
      </c>
      <c r="J25" s="383">
        <v>3800</v>
      </c>
      <c r="K25" s="382"/>
      <c r="L25" s="383"/>
    </row>
    <row r="26" spans="1:12" s="359" customFormat="1" ht="15">
      <c r="A26" s="375">
        <v>6</v>
      </c>
      <c r="B26" s="433"/>
      <c r="C26" s="382"/>
      <c r="D26" s="383"/>
      <c r="E26" s="382"/>
      <c r="F26" s="383"/>
      <c r="G26" s="382"/>
      <c r="H26" s="384"/>
      <c r="I26" s="385"/>
      <c r="J26" s="383"/>
      <c r="K26" s="382"/>
      <c r="L26" s="383"/>
    </row>
    <row r="27" spans="1:12" s="359" customFormat="1" ht="15">
      <c r="A27" s="375">
        <v>7</v>
      </c>
      <c r="B27" s="433"/>
      <c r="C27" s="382"/>
      <c r="D27" s="383"/>
      <c r="E27" s="382"/>
      <c r="F27" s="383"/>
      <c r="G27" s="382"/>
      <c r="H27" s="384"/>
      <c r="I27" s="385"/>
      <c r="J27" s="383"/>
      <c r="K27" s="382"/>
      <c r="L27" s="383"/>
    </row>
    <row r="28" spans="1:12" s="359" customFormat="1" ht="15">
      <c r="A28" s="375">
        <v>8</v>
      </c>
      <c r="B28" s="433"/>
      <c r="C28" s="382"/>
      <c r="D28" s="383"/>
      <c r="E28" s="382"/>
      <c r="F28" s="383"/>
      <c r="G28" s="382"/>
      <c r="H28" s="384"/>
      <c r="I28" s="385"/>
      <c r="J28" s="383"/>
      <c r="K28" s="382"/>
      <c r="L28" s="383"/>
    </row>
    <row r="29" spans="1:12" s="359" customFormat="1" ht="15">
      <c r="A29" s="375">
        <v>9</v>
      </c>
      <c r="B29" s="433"/>
      <c r="C29" s="459"/>
      <c r="D29" s="460"/>
      <c r="E29" s="459"/>
      <c r="F29" s="460"/>
      <c r="G29" s="459"/>
      <c r="H29" s="461"/>
      <c r="I29" s="462"/>
      <c r="J29" s="460"/>
      <c r="K29" s="459"/>
      <c r="L29" s="460"/>
    </row>
    <row r="30" spans="1:12" s="359" customFormat="1" ht="15.75" thickBot="1">
      <c r="A30" s="375">
        <v>10</v>
      </c>
      <c r="B30" s="433"/>
      <c r="C30" s="386"/>
      <c r="D30" s="387"/>
      <c r="E30" s="388"/>
      <c r="F30" s="387"/>
      <c r="G30" s="388"/>
      <c r="H30" s="389"/>
      <c r="I30" s="386"/>
      <c r="J30" s="387"/>
      <c r="K30" s="388"/>
      <c r="L30" s="387"/>
    </row>
    <row r="31" spans="1:12" s="359" customFormat="1" ht="15.75" thickBot="1">
      <c r="A31" s="582" t="s">
        <v>752</v>
      </c>
      <c r="B31" s="583"/>
      <c r="C31" s="390">
        <f aca="true" t="shared" si="0" ref="C31:L31">SUM(C21:C30)</f>
        <v>57000</v>
      </c>
      <c r="D31" s="390">
        <f t="shared" si="0"/>
        <v>0</v>
      </c>
      <c r="E31" s="390">
        <f t="shared" si="0"/>
        <v>7500</v>
      </c>
      <c r="F31" s="391">
        <f t="shared" si="0"/>
        <v>4329</v>
      </c>
      <c r="G31" s="390">
        <f t="shared" si="0"/>
        <v>21000</v>
      </c>
      <c r="H31" s="392">
        <f t="shared" si="0"/>
        <v>6056</v>
      </c>
      <c r="I31" s="393">
        <f t="shared" si="0"/>
        <v>24500</v>
      </c>
      <c r="J31" s="391">
        <f t="shared" si="0"/>
        <v>8837</v>
      </c>
      <c r="K31" s="390">
        <f t="shared" si="0"/>
        <v>0</v>
      </c>
      <c r="L31" s="391">
        <f t="shared" si="0"/>
        <v>0</v>
      </c>
    </row>
    <row r="32" ht="12.75">
      <c r="A32" s="403"/>
    </row>
    <row r="34" ht="15.75">
      <c r="B34" s="401"/>
    </row>
    <row r="35" spans="1:7" ht="15.75">
      <c r="A35" s="266" t="s">
        <v>805</v>
      </c>
      <c r="E35" s="2"/>
      <c r="F35" s="119" t="s">
        <v>664</v>
      </c>
      <c r="G35" s="119"/>
    </row>
    <row r="36" spans="5:7" ht="20.25">
      <c r="E36" s="113" t="s">
        <v>627</v>
      </c>
      <c r="F36" s="132"/>
      <c r="G36" s="132"/>
    </row>
  </sheetData>
  <sheetProtection/>
  <mergeCells count="10">
    <mergeCell ref="A31:B31"/>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B28">
      <selection activeCell="I23" sqref="I23"/>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7" t="s">
        <v>764</v>
      </c>
      <c r="C2" s="248"/>
      <c r="D2" s="248"/>
      <c r="E2" s="248"/>
      <c r="F2" s="248"/>
      <c r="G2" s="249" t="s">
        <v>650</v>
      </c>
    </row>
    <row r="3" spans="2:7" ht="12.75">
      <c r="B3" s="247" t="s">
        <v>763</v>
      </c>
      <c r="C3" s="248"/>
      <c r="D3" s="248"/>
      <c r="E3" s="248"/>
      <c r="F3" s="248"/>
      <c r="G3" s="248"/>
    </row>
    <row r="4" spans="2:7" ht="15.75">
      <c r="B4" s="250"/>
      <c r="C4" s="251"/>
      <c r="D4" s="251"/>
      <c r="E4" s="251"/>
      <c r="F4" s="251"/>
      <c r="G4" s="251"/>
    </row>
    <row r="5" spans="2:7" ht="51.75" customHeight="1">
      <c r="B5" s="599" t="s">
        <v>733</v>
      </c>
      <c r="C5" s="599"/>
      <c r="D5" s="599"/>
      <c r="E5" s="599"/>
      <c r="F5" s="599"/>
      <c r="G5" s="599"/>
    </row>
    <row r="6" spans="2:7" ht="12.75">
      <c r="B6" s="600" t="s">
        <v>820</v>
      </c>
      <c r="C6" s="600"/>
      <c r="D6" s="600"/>
      <c r="E6" s="600"/>
      <c r="F6" s="600"/>
      <c r="G6" s="600"/>
    </row>
    <row r="7" spans="2:7" ht="12.75">
      <c r="B7" s="252"/>
      <c r="C7" s="252"/>
      <c r="D7" s="252"/>
      <c r="E7" s="252"/>
      <c r="F7" s="252"/>
      <c r="G7" s="252"/>
    </row>
    <row r="8" spans="2:7" ht="13.5" thickBot="1">
      <c r="B8" s="253"/>
      <c r="C8" s="252"/>
      <c r="D8" s="252"/>
      <c r="E8" s="252"/>
      <c r="F8" s="252"/>
      <c r="G8" s="281" t="s">
        <v>289</v>
      </c>
    </row>
    <row r="9" spans="2:7" ht="12.75">
      <c r="B9" s="601" t="s">
        <v>94</v>
      </c>
      <c r="C9" s="603" t="s">
        <v>132</v>
      </c>
      <c r="D9" s="605" t="s">
        <v>686</v>
      </c>
      <c r="E9" s="605" t="s">
        <v>687</v>
      </c>
      <c r="F9" s="605" t="s">
        <v>616</v>
      </c>
      <c r="G9" s="607" t="s">
        <v>688</v>
      </c>
    </row>
    <row r="10" spans="2:7" ht="13.5" thickBot="1">
      <c r="B10" s="602"/>
      <c r="C10" s="604"/>
      <c r="D10" s="606"/>
      <c r="E10" s="606"/>
      <c r="F10" s="606"/>
      <c r="G10" s="608"/>
    </row>
    <row r="11" spans="2:7" ht="12.75">
      <c r="B11" s="255">
        <v>1</v>
      </c>
      <c r="C11" s="256">
        <v>2</v>
      </c>
      <c r="D11" s="256">
        <v>3</v>
      </c>
      <c r="E11" s="256">
        <v>4</v>
      </c>
      <c r="F11" s="256">
        <v>5</v>
      </c>
      <c r="G11" s="257">
        <v>6</v>
      </c>
    </row>
    <row r="12" spans="2:7" ht="12.75">
      <c r="B12" s="616" t="s">
        <v>689</v>
      </c>
      <c r="C12" s="618" t="s">
        <v>690</v>
      </c>
      <c r="D12" s="619">
        <v>9108</v>
      </c>
      <c r="E12" s="610">
        <f>SUM(E14+E15+E16+E17)</f>
        <v>7000</v>
      </c>
      <c r="F12" s="609"/>
      <c r="G12" s="610">
        <f>SUM(G14+G15+G16+G17)</f>
        <v>7000</v>
      </c>
    </row>
    <row r="13" spans="2:7" ht="12.75">
      <c r="B13" s="617"/>
      <c r="C13" s="618"/>
      <c r="D13" s="619"/>
      <c r="E13" s="611"/>
      <c r="F13" s="609"/>
      <c r="G13" s="611"/>
    </row>
    <row r="14" spans="2:7" ht="24.75" customHeight="1">
      <c r="B14" s="258" t="s">
        <v>691</v>
      </c>
      <c r="C14" s="259" t="s">
        <v>692</v>
      </c>
      <c r="D14" s="260">
        <v>9109</v>
      </c>
      <c r="E14" s="273"/>
      <c r="F14" s="273"/>
      <c r="G14" s="273"/>
    </row>
    <row r="15" spans="2:7" ht="24.75" customHeight="1">
      <c r="B15" s="258" t="s">
        <v>693</v>
      </c>
      <c r="C15" s="259" t="s">
        <v>694</v>
      </c>
      <c r="D15" s="260">
        <v>9110</v>
      </c>
      <c r="E15" s="273"/>
      <c r="F15" s="273"/>
      <c r="G15" s="273"/>
    </row>
    <row r="16" spans="2:7" ht="24.75" customHeight="1">
      <c r="B16" s="258" t="s">
        <v>695</v>
      </c>
      <c r="C16" s="259" t="s">
        <v>696</v>
      </c>
      <c r="D16" s="260">
        <v>9111</v>
      </c>
      <c r="E16" s="273"/>
      <c r="F16" s="273"/>
      <c r="G16" s="273"/>
    </row>
    <row r="17" spans="2:7" ht="24.75" customHeight="1">
      <c r="B17" s="258" t="s">
        <v>697</v>
      </c>
      <c r="C17" s="259" t="s">
        <v>698</v>
      </c>
      <c r="D17" s="260">
        <v>9112</v>
      </c>
      <c r="E17" s="273">
        <v>7000</v>
      </c>
      <c r="F17" s="273"/>
      <c r="G17" s="273">
        <v>7000</v>
      </c>
    </row>
    <row r="18" spans="2:7" ht="24.75" customHeight="1">
      <c r="B18" s="269" t="s">
        <v>699</v>
      </c>
      <c r="C18" s="270" t="s">
        <v>700</v>
      </c>
      <c r="D18" s="271">
        <v>9113</v>
      </c>
      <c r="E18" s="275">
        <f>SUM(E19+E20+E21)</f>
        <v>0</v>
      </c>
      <c r="F18" s="275"/>
      <c r="G18" s="275">
        <f>SUM(G19+G20+G21)</f>
        <v>0</v>
      </c>
    </row>
    <row r="19" spans="2:7" ht="24.75" customHeight="1">
      <c r="B19" s="258" t="s">
        <v>701</v>
      </c>
      <c r="C19" s="259" t="s">
        <v>702</v>
      </c>
      <c r="D19" s="260">
        <v>9114</v>
      </c>
      <c r="E19" s="273"/>
      <c r="F19" s="273"/>
      <c r="G19" s="273"/>
    </row>
    <row r="20" spans="2:7" ht="41.25" customHeight="1">
      <c r="B20" s="258" t="s">
        <v>703</v>
      </c>
      <c r="C20" s="259" t="s">
        <v>704</v>
      </c>
      <c r="D20" s="260">
        <v>9115</v>
      </c>
      <c r="E20" s="273"/>
      <c r="F20" s="273"/>
      <c r="G20" s="273"/>
    </row>
    <row r="21" spans="2:7" ht="24.75" customHeight="1">
      <c r="B21" s="258" t="s">
        <v>705</v>
      </c>
      <c r="C21" s="259" t="s">
        <v>706</v>
      </c>
      <c r="D21" s="260">
        <v>9116</v>
      </c>
      <c r="E21" s="273"/>
      <c r="F21" s="273"/>
      <c r="G21" s="273"/>
    </row>
    <row r="22" spans="2:7" ht="38.25" customHeight="1">
      <c r="B22" s="269" t="s">
        <v>707</v>
      </c>
      <c r="C22" s="270" t="s">
        <v>708</v>
      </c>
      <c r="D22" s="271">
        <v>9117</v>
      </c>
      <c r="E22" s="275">
        <f>SUM(E23+E24+E25+E26+E28+E29)</f>
        <v>113924</v>
      </c>
      <c r="F22" s="275">
        <f>SUM(F23+F24+F25+F26+F28+F29)</f>
        <v>11321</v>
      </c>
      <c r="G22" s="275">
        <f>SUM(G23+G24+G25+G26+G28+G29)</f>
        <v>102603</v>
      </c>
    </row>
    <row r="23" spans="2:7" ht="38.25" customHeight="1">
      <c r="B23" s="258" t="s">
        <v>709</v>
      </c>
      <c r="C23" s="259" t="s">
        <v>710</v>
      </c>
      <c r="D23" s="260">
        <v>9118</v>
      </c>
      <c r="E23" s="273">
        <v>113924</v>
      </c>
      <c r="F23" s="273">
        <v>11321</v>
      </c>
      <c r="G23" s="273">
        <f>SUM(E23-F23)</f>
        <v>102603</v>
      </c>
    </row>
    <row r="24" spans="2:7" ht="48.75" customHeight="1">
      <c r="B24" s="258" t="s">
        <v>711</v>
      </c>
      <c r="C24" s="259" t="s">
        <v>712</v>
      </c>
      <c r="D24" s="260">
        <v>9119</v>
      </c>
      <c r="E24" s="273"/>
      <c r="F24" s="273"/>
      <c r="G24" s="274"/>
    </row>
    <row r="25" spans="2:7" ht="48.75" customHeight="1">
      <c r="B25" s="258" t="s">
        <v>711</v>
      </c>
      <c r="C25" s="259" t="s">
        <v>713</v>
      </c>
      <c r="D25" s="261">
        <v>9120</v>
      </c>
      <c r="E25" s="273"/>
      <c r="F25" s="273"/>
      <c r="G25" s="274"/>
    </row>
    <row r="26" spans="2:7" ht="21" customHeight="1">
      <c r="B26" s="612" t="s">
        <v>714</v>
      </c>
      <c r="C26" s="613" t="s">
        <v>715</v>
      </c>
      <c r="D26" s="615">
        <v>9121</v>
      </c>
      <c r="E26" s="620"/>
      <c r="F26" s="620"/>
      <c r="G26" s="621"/>
    </row>
    <row r="27" spans="2:7" ht="15" customHeight="1">
      <c r="B27" s="612"/>
      <c r="C27" s="614"/>
      <c r="D27" s="615"/>
      <c r="E27" s="620"/>
      <c r="F27" s="620"/>
      <c r="G27" s="621"/>
    </row>
    <row r="28" spans="2:7" ht="39.75" customHeight="1">
      <c r="B28" s="258" t="s">
        <v>714</v>
      </c>
      <c r="C28" s="259" t="s">
        <v>716</v>
      </c>
      <c r="D28" s="261">
        <v>9122</v>
      </c>
      <c r="E28" s="273"/>
      <c r="F28" s="273"/>
      <c r="G28" s="274"/>
    </row>
    <row r="29" spans="2:7" ht="48" customHeight="1">
      <c r="B29" s="258" t="s">
        <v>711</v>
      </c>
      <c r="C29" s="262" t="s">
        <v>717</v>
      </c>
      <c r="D29" s="260">
        <v>9123</v>
      </c>
      <c r="E29" s="276"/>
      <c r="F29" s="273"/>
      <c r="G29" s="274"/>
    </row>
    <row r="30" spans="2:7" ht="24.75" customHeight="1">
      <c r="B30" s="269" t="s">
        <v>718</v>
      </c>
      <c r="C30" s="270" t="s">
        <v>719</v>
      </c>
      <c r="D30" s="272">
        <v>9124</v>
      </c>
      <c r="E30" s="275">
        <f>SUM(E31+E32+E33+E35+E36+E37)</f>
        <v>2881</v>
      </c>
      <c r="F30" s="275"/>
      <c r="G30" s="275">
        <f>SUM(G31+G32+G33+G35+G36+G37)</f>
        <v>2881</v>
      </c>
    </row>
    <row r="31" spans="2:7" ht="24.75" customHeight="1">
      <c r="B31" s="258" t="s">
        <v>720</v>
      </c>
      <c r="C31" s="259" t="s">
        <v>721</v>
      </c>
      <c r="D31" s="260">
        <v>9125</v>
      </c>
      <c r="E31" s="277"/>
      <c r="F31" s="273"/>
      <c r="G31" s="274"/>
    </row>
    <row r="32" spans="2:7" ht="24.75" customHeight="1">
      <c r="B32" s="258" t="s">
        <v>722</v>
      </c>
      <c r="C32" s="263" t="s">
        <v>723</v>
      </c>
      <c r="D32" s="260">
        <v>9126</v>
      </c>
      <c r="E32" s="277"/>
      <c r="F32" s="273"/>
      <c r="G32" s="274"/>
    </row>
    <row r="33" spans="2:7" ht="24.75" customHeight="1">
      <c r="B33" s="612" t="s">
        <v>722</v>
      </c>
      <c r="C33" s="613" t="s">
        <v>724</v>
      </c>
      <c r="D33" s="615">
        <v>9127</v>
      </c>
      <c r="E33" s="623"/>
      <c r="F33" s="620"/>
      <c r="G33" s="621"/>
    </row>
    <row r="34" spans="2:7" ht="4.5" customHeight="1">
      <c r="B34" s="612"/>
      <c r="C34" s="614"/>
      <c r="D34" s="615"/>
      <c r="E34" s="623"/>
      <c r="F34" s="620"/>
      <c r="G34" s="621"/>
    </row>
    <row r="35" spans="2:7" ht="24.75" customHeight="1">
      <c r="B35" s="258" t="s">
        <v>725</v>
      </c>
      <c r="C35" s="259" t="s">
        <v>726</v>
      </c>
      <c r="D35" s="260">
        <v>9128</v>
      </c>
      <c r="E35" s="277">
        <v>67</v>
      </c>
      <c r="F35" s="273"/>
      <c r="G35" s="274">
        <v>67</v>
      </c>
    </row>
    <row r="36" spans="2:7" ht="24.75" customHeight="1">
      <c r="B36" s="258" t="s">
        <v>727</v>
      </c>
      <c r="C36" s="259" t="s">
        <v>728</v>
      </c>
      <c r="D36" s="260">
        <v>9129</v>
      </c>
      <c r="E36" s="277">
        <v>2814</v>
      </c>
      <c r="F36" s="273"/>
      <c r="G36" s="274">
        <v>2814</v>
      </c>
    </row>
    <row r="37" spans="2:7" ht="24.75" customHeight="1" thickBot="1">
      <c r="B37" s="264" t="s">
        <v>729</v>
      </c>
      <c r="C37" s="265" t="s">
        <v>730</v>
      </c>
      <c r="D37" s="254">
        <v>9130</v>
      </c>
      <c r="E37" s="278"/>
      <c r="F37" s="279"/>
      <c r="G37" s="280"/>
    </row>
    <row r="38" spans="2:7" ht="12.75">
      <c r="B38" s="252"/>
      <c r="C38" s="252"/>
      <c r="D38" s="252"/>
      <c r="E38" s="252"/>
      <c r="F38" s="252"/>
      <c r="G38" s="252"/>
    </row>
    <row r="39" spans="2:7" ht="15.75">
      <c r="B39" s="23" t="s">
        <v>805</v>
      </c>
      <c r="C39" s="23"/>
      <c r="D39" s="267"/>
      <c r="E39" s="267" t="s">
        <v>731</v>
      </c>
      <c r="F39" s="267"/>
      <c r="G39" s="267"/>
    </row>
    <row r="40" spans="2:7" ht="15.75">
      <c r="B40" s="267"/>
      <c r="C40" s="268" t="s">
        <v>732</v>
      </c>
      <c r="D40" s="252"/>
      <c r="E40" s="267"/>
      <c r="F40" s="252"/>
      <c r="G40" s="267"/>
    </row>
    <row r="41" spans="2:7" ht="15.75">
      <c r="B41" s="267"/>
      <c r="C41" s="268"/>
      <c r="D41" s="252"/>
      <c r="E41" s="267"/>
      <c r="F41" s="252"/>
      <c r="G41" s="267"/>
    </row>
    <row r="42" spans="2:7" ht="12.75" customHeight="1">
      <c r="B42" s="622" t="s">
        <v>738</v>
      </c>
      <c r="C42" s="622"/>
      <c r="D42" s="622"/>
      <c r="E42" s="622"/>
      <c r="F42" s="622"/>
      <c r="G42" s="622"/>
    </row>
    <row r="43" spans="2:7" ht="12.75">
      <c r="B43" s="622"/>
      <c r="C43" s="622"/>
      <c r="D43" s="622"/>
      <c r="E43" s="622"/>
      <c r="F43" s="622"/>
      <c r="G43" s="622"/>
    </row>
    <row r="44" spans="2:7" ht="12.75">
      <c r="B44" s="342"/>
      <c r="C44" s="342"/>
      <c r="D44" s="342"/>
      <c r="E44" s="342"/>
      <c r="F44" s="342"/>
      <c r="G44" s="342"/>
    </row>
    <row r="45" spans="2:7" ht="12.75">
      <c r="B45" s="342"/>
      <c r="C45" s="342"/>
      <c r="D45" s="342"/>
      <c r="E45" s="342"/>
      <c r="F45" s="342"/>
      <c r="G45" s="342"/>
    </row>
    <row r="46" spans="2:7" ht="12.75">
      <c r="B46" s="342"/>
      <c r="C46" s="342"/>
      <c r="D46" s="342"/>
      <c r="E46" s="342"/>
      <c r="F46" s="342"/>
      <c r="G46" s="342"/>
    </row>
    <row r="47" spans="2:7" ht="12.75">
      <c r="B47" s="342"/>
      <c r="C47" s="342"/>
      <c r="D47" s="342"/>
      <c r="E47" s="342"/>
      <c r="F47" s="342"/>
      <c r="G47" s="342"/>
    </row>
    <row r="48" spans="2:7" ht="12.75">
      <c r="B48" s="342"/>
      <c r="C48" s="342"/>
      <c r="D48" s="342"/>
      <c r="E48" s="342"/>
      <c r="F48" s="342"/>
      <c r="G48" s="342"/>
    </row>
    <row r="49" spans="2:7" ht="12.75">
      <c r="B49" s="342"/>
      <c r="C49" s="342"/>
      <c r="D49" s="342"/>
      <c r="E49" s="342"/>
      <c r="F49" s="342"/>
      <c r="G49" s="342"/>
    </row>
    <row r="50" spans="2:7" ht="12.75">
      <c r="B50" s="342"/>
      <c r="C50" s="342"/>
      <c r="D50" s="342"/>
      <c r="E50" s="342"/>
      <c r="F50" s="342"/>
      <c r="G50" s="342"/>
    </row>
    <row r="51" spans="2:7" ht="12.75">
      <c r="B51" s="342"/>
      <c r="C51" s="342"/>
      <c r="D51" s="342"/>
      <c r="E51" s="342"/>
      <c r="F51" s="342"/>
      <c r="G51" s="342"/>
    </row>
    <row r="52" spans="2:7" ht="12.75">
      <c r="B52" s="342"/>
      <c r="C52" s="342"/>
      <c r="D52" s="342"/>
      <c r="E52" s="342"/>
      <c r="F52" s="342"/>
      <c r="G52" s="342"/>
    </row>
    <row r="53" spans="2:7" ht="12.75">
      <c r="B53" s="342"/>
      <c r="C53" s="342"/>
      <c r="D53" s="342"/>
      <c r="E53" s="342"/>
      <c r="F53" s="342"/>
      <c r="G53" s="342"/>
    </row>
    <row r="54" spans="2:7" ht="12.75">
      <c r="B54" s="342"/>
      <c r="C54" s="342"/>
      <c r="D54" s="342"/>
      <c r="E54" s="342"/>
      <c r="F54" s="342"/>
      <c r="G54" s="342"/>
    </row>
    <row r="55" spans="2:7" ht="12.75">
      <c r="B55" s="342"/>
      <c r="C55" s="342"/>
      <c r="D55" s="342"/>
      <c r="E55" s="342"/>
      <c r="F55" s="342"/>
      <c r="G55" s="342"/>
    </row>
    <row r="56" spans="2:7" ht="12.75">
      <c r="B56" s="342"/>
      <c r="C56" s="342"/>
      <c r="D56" s="342"/>
      <c r="E56" s="342"/>
      <c r="F56" s="342"/>
      <c r="G56" s="342"/>
    </row>
    <row r="57" spans="2:7" ht="12.75">
      <c r="B57" s="342"/>
      <c r="C57" s="342"/>
      <c r="D57" s="342"/>
      <c r="E57" s="342"/>
      <c r="F57" s="342"/>
      <c r="G57" s="342"/>
    </row>
    <row r="58" spans="2:7" ht="12.75">
      <c r="B58" s="342"/>
      <c r="C58" s="342"/>
      <c r="D58" s="342"/>
      <c r="E58" s="342"/>
      <c r="F58" s="342"/>
      <c r="G58" s="342"/>
    </row>
    <row r="59" spans="2:7" ht="12.75">
      <c r="B59" s="342"/>
      <c r="C59" s="342"/>
      <c r="D59" s="342"/>
      <c r="E59" s="342"/>
      <c r="F59" s="342"/>
      <c r="G59" s="342"/>
    </row>
    <row r="60" spans="2:7" ht="12.75">
      <c r="B60" s="342"/>
      <c r="C60" s="342"/>
      <c r="D60" s="342"/>
      <c r="E60" s="342"/>
      <c r="F60" s="342"/>
      <c r="G60" s="342"/>
    </row>
    <row r="61" spans="2:7" ht="12.75">
      <c r="B61" s="342"/>
      <c r="C61" s="342"/>
      <c r="D61" s="342"/>
      <c r="E61" s="342"/>
      <c r="F61" s="342"/>
      <c r="G61" s="342"/>
    </row>
    <row r="62" spans="2:7" ht="12.75">
      <c r="B62" s="342"/>
      <c r="C62" s="342"/>
      <c r="D62" s="342"/>
      <c r="E62" s="342"/>
      <c r="F62" s="342"/>
      <c r="G62" s="342"/>
    </row>
    <row r="63" spans="2:7" ht="12.75">
      <c r="B63" s="342"/>
      <c r="C63" s="342"/>
      <c r="D63" s="342"/>
      <c r="E63" s="342"/>
      <c r="F63" s="342"/>
      <c r="G63" s="342"/>
    </row>
    <row r="64" spans="2:7" ht="12.75">
      <c r="B64" s="342"/>
      <c r="C64" s="342"/>
      <c r="D64" s="342"/>
      <c r="E64" s="342"/>
      <c r="F64" s="342"/>
      <c r="G64" s="342"/>
    </row>
    <row r="65" spans="2:7" ht="12.75">
      <c r="B65" s="342"/>
      <c r="C65" s="342"/>
      <c r="D65" s="342"/>
      <c r="E65" s="342"/>
      <c r="F65" s="342"/>
      <c r="G65" s="342"/>
    </row>
    <row r="66" spans="2:7" ht="12.75">
      <c r="B66" s="342"/>
      <c r="C66" s="342"/>
      <c r="D66" s="342"/>
      <c r="E66" s="342"/>
      <c r="F66" s="342"/>
      <c r="G66" s="342"/>
    </row>
    <row r="67" spans="2:7" ht="12.75">
      <c r="B67" s="342"/>
      <c r="C67" s="342"/>
      <c r="D67" s="342"/>
      <c r="E67" s="342"/>
      <c r="F67" s="342"/>
      <c r="G67" s="342"/>
    </row>
    <row r="68" spans="2:7" ht="12.75">
      <c r="B68" s="342"/>
      <c r="C68" s="342"/>
      <c r="D68" s="342"/>
      <c r="E68" s="342"/>
      <c r="F68" s="342"/>
      <c r="G68" s="342"/>
    </row>
    <row r="69" spans="2:7" ht="12.75">
      <c r="B69" s="342"/>
      <c r="C69" s="342"/>
      <c r="D69" s="342"/>
      <c r="E69" s="342"/>
      <c r="F69" s="342"/>
      <c r="G69" s="342"/>
    </row>
    <row r="70" spans="2:7" ht="12.75">
      <c r="B70" s="342"/>
      <c r="C70" s="342"/>
      <c r="D70" s="342"/>
      <c r="E70" s="342"/>
      <c r="F70" s="342"/>
      <c r="G70" s="342"/>
    </row>
    <row r="71" spans="2:7" ht="12.75">
      <c r="B71" s="342"/>
      <c r="C71" s="342"/>
      <c r="D71" s="342"/>
      <c r="E71" s="342"/>
      <c r="F71" s="342"/>
      <c r="G71" s="342"/>
    </row>
    <row r="72" spans="2:7" ht="12.75">
      <c r="B72" s="342"/>
      <c r="C72" s="342"/>
      <c r="D72" s="342"/>
      <c r="E72" s="342"/>
      <c r="F72" s="342"/>
      <c r="G72" s="342"/>
    </row>
    <row r="73" spans="2:7" ht="12.75">
      <c r="B73" s="342"/>
      <c r="C73" s="342"/>
      <c r="D73" s="342"/>
      <c r="E73" s="342"/>
      <c r="F73" s="342"/>
      <c r="G73" s="342"/>
    </row>
    <row r="74" spans="2:7" ht="12.75">
      <c r="B74" s="342"/>
      <c r="C74" s="342"/>
      <c r="D74" s="342"/>
      <c r="E74" s="342"/>
      <c r="F74" s="342"/>
      <c r="G74" s="342"/>
    </row>
    <row r="75" spans="2:7" ht="12.75">
      <c r="B75" s="342"/>
      <c r="C75" s="342"/>
      <c r="D75" s="342"/>
      <c r="E75" s="342"/>
      <c r="F75" s="342"/>
      <c r="G75" s="342"/>
    </row>
    <row r="76" spans="2:7" ht="12.75">
      <c r="B76" s="342"/>
      <c r="C76" s="342"/>
      <c r="D76" s="342"/>
      <c r="E76" s="342"/>
      <c r="F76" s="342"/>
      <c r="G76" s="342"/>
    </row>
  </sheetData>
  <sheetProtection/>
  <mergeCells count="27">
    <mergeCell ref="F26:F27"/>
    <mergeCell ref="G26:G27"/>
    <mergeCell ref="B42:G43"/>
    <mergeCell ref="B33:B34"/>
    <mergeCell ref="C33:C34"/>
    <mergeCell ref="D33:D34"/>
    <mergeCell ref="E33:E34"/>
    <mergeCell ref="F33:F34"/>
    <mergeCell ref="G33:G34"/>
    <mergeCell ref="F12:F13"/>
    <mergeCell ref="G12:G13"/>
    <mergeCell ref="B26:B27"/>
    <mergeCell ref="C26:C27"/>
    <mergeCell ref="D26:D27"/>
    <mergeCell ref="B12:B13"/>
    <mergeCell ref="C12:C13"/>
    <mergeCell ref="D12:D13"/>
    <mergeCell ref="E12:E13"/>
    <mergeCell ref="E26:E27"/>
    <mergeCell ref="B5:G5"/>
    <mergeCell ref="B6:G6"/>
    <mergeCell ref="B9:B10"/>
    <mergeCell ref="C9:C10"/>
    <mergeCell ref="D9:D10"/>
    <mergeCell ref="E9:E10"/>
    <mergeCell ref="F9:F10"/>
    <mergeCell ref="G9:G10"/>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75" zoomScaleNormal="75" zoomScalePageLayoutView="0" workbookViewId="0" topLeftCell="A133">
      <selection activeCell="I76" sqref="I76"/>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764</v>
      </c>
      <c r="C2" s="38"/>
      <c r="D2" s="38"/>
    </row>
    <row r="3" spans="2:9" s="2" customFormat="1" ht="18.75">
      <c r="B3" s="43" t="s">
        <v>763</v>
      </c>
      <c r="C3" s="38"/>
      <c r="D3" s="38"/>
      <c r="I3" s="6" t="s">
        <v>655</v>
      </c>
    </row>
    <row r="5" spans="2:9" ht="30" customHeight="1">
      <c r="B5" s="500" t="s">
        <v>806</v>
      </c>
      <c r="C5" s="500"/>
      <c r="D5" s="500"/>
      <c r="E5" s="500"/>
      <c r="F5" s="500"/>
      <c r="G5" s="500"/>
      <c r="H5" s="500"/>
      <c r="I5" s="500"/>
    </row>
    <row r="6" spans="2:9" ht="26.25" customHeight="1" thickBot="1">
      <c r="B6" s="39"/>
      <c r="C6" s="40"/>
      <c r="D6" s="40"/>
      <c r="E6" s="40"/>
      <c r="F6" s="40"/>
      <c r="G6" s="40"/>
      <c r="I6" s="156" t="s">
        <v>289</v>
      </c>
    </row>
    <row r="7" spans="2:9" s="66" customFormat="1" ht="42" customHeight="1">
      <c r="B7" s="507" t="s">
        <v>94</v>
      </c>
      <c r="C7" s="484" t="s">
        <v>95</v>
      </c>
      <c r="D7" s="481" t="s">
        <v>136</v>
      </c>
      <c r="E7" s="486" t="s">
        <v>781</v>
      </c>
      <c r="F7" s="501" t="s">
        <v>782</v>
      </c>
      <c r="G7" s="503" t="s">
        <v>807</v>
      </c>
      <c r="H7" s="504"/>
      <c r="I7" s="505" t="s">
        <v>808</v>
      </c>
    </row>
    <row r="8" spans="2:9" s="67" customFormat="1" ht="50.25" customHeight="1" thickBot="1">
      <c r="B8" s="483"/>
      <c r="C8" s="485"/>
      <c r="D8" s="482"/>
      <c r="E8" s="487"/>
      <c r="F8" s="502"/>
      <c r="G8" s="167" t="s">
        <v>102</v>
      </c>
      <c r="H8" s="167" t="s">
        <v>103</v>
      </c>
      <c r="I8" s="506"/>
    </row>
    <row r="9" spans="2:9" s="69" customFormat="1" ht="34.5" customHeight="1">
      <c r="B9" s="164"/>
      <c r="C9" s="165" t="s">
        <v>96</v>
      </c>
      <c r="D9" s="166"/>
      <c r="E9" s="293"/>
      <c r="F9" s="293"/>
      <c r="G9" s="293"/>
      <c r="H9" s="294"/>
      <c r="I9" s="283"/>
    </row>
    <row r="10" spans="2:9" s="69" customFormat="1" ht="34.5" customHeight="1">
      <c r="B10" s="100">
        <v>0</v>
      </c>
      <c r="C10" s="96" t="s">
        <v>290</v>
      </c>
      <c r="D10" s="97" t="s">
        <v>154</v>
      </c>
      <c r="E10" s="295"/>
      <c r="F10" s="295"/>
      <c r="G10" s="295"/>
      <c r="H10" s="296"/>
      <c r="I10" s="284"/>
    </row>
    <row r="11" spans="2:9" s="69" customFormat="1" ht="34.5" customHeight="1">
      <c r="B11" s="100"/>
      <c r="C11" s="96" t="s">
        <v>291</v>
      </c>
      <c r="D11" s="97" t="s">
        <v>155</v>
      </c>
      <c r="E11" s="463">
        <f>SUM(E12+E19+E28+E33+E43)</f>
        <v>28491</v>
      </c>
      <c r="F11" s="463">
        <f>SUM(F12+F19+F28+F33+F43)</f>
        <v>30164</v>
      </c>
      <c r="G11" s="463">
        <f>SUM(G12+G19+G28+G33+G43)</f>
        <v>30164</v>
      </c>
      <c r="H11" s="463">
        <f>SUM(H12+H19+H28+H33+H43)</f>
        <v>33813</v>
      </c>
      <c r="I11" s="470">
        <f>SUM(H11/G11)</f>
        <v>1.1209720196260442</v>
      </c>
    </row>
    <row r="12" spans="2:9" s="69" customFormat="1" ht="34.5" customHeight="1">
      <c r="B12" s="100">
        <v>1</v>
      </c>
      <c r="C12" s="96" t="s">
        <v>292</v>
      </c>
      <c r="D12" s="97" t="s">
        <v>156</v>
      </c>
      <c r="E12" s="464">
        <f>SUM(E13+E14+E156+E166+E176+E18)</f>
        <v>1527</v>
      </c>
      <c r="F12" s="464">
        <f>SUM(F13+F14+F156+F166+F176+F18)</f>
        <v>2301</v>
      </c>
      <c r="G12" s="464">
        <f>SUM(G13+G14+G156+G166+G176+G18)</f>
        <v>2301</v>
      </c>
      <c r="H12" s="464">
        <f>SUM(H13+H14+H156+H166+H176+H18)</f>
        <v>5719</v>
      </c>
      <c r="I12" s="470">
        <f>SUM(H12/G12)</f>
        <v>2.4854411125597564</v>
      </c>
    </row>
    <row r="13" spans="2:9" s="69" customFormat="1" ht="34.5" customHeight="1">
      <c r="B13" s="100" t="s">
        <v>293</v>
      </c>
      <c r="C13" s="98" t="s">
        <v>294</v>
      </c>
      <c r="D13" s="97" t="s">
        <v>157</v>
      </c>
      <c r="E13" s="463"/>
      <c r="F13" s="306"/>
      <c r="G13" s="306"/>
      <c r="H13" s="463"/>
      <c r="I13" s="470"/>
    </row>
    <row r="14" spans="2:9" s="69" customFormat="1" ht="34.5" customHeight="1">
      <c r="B14" s="100" t="s">
        <v>295</v>
      </c>
      <c r="C14" s="98" t="s">
        <v>296</v>
      </c>
      <c r="D14" s="97" t="s">
        <v>158</v>
      </c>
      <c r="E14" s="464">
        <v>1527</v>
      </c>
      <c r="F14" s="306">
        <v>2301</v>
      </c>
      <c r="G14" s="306">
        <v>2301</v>
      </c>
      <c r="H14" s="464">
        <v>5719</v>
      </c>
      <c r="I14" s="470">
        <f>SUM(H14/G14)</f>
        <v>2.4854411125597564</v>
      </c>
    </row>
    <row r="15" spans="2:9" s="69" customFormat="1" ht="34.5" customHeight="1">
      <c r="B15" s="100" t="s">
        <v>297</v>
      </c>
      <c r="C15" s="98" t="s">
        <v>298</v>
      </c>
      <c r="D15" s="97" t="s">
        <v>159</v>
      </c>
      <c r="E15" s="463"/>
      <c r="F15" s="306"/>
      <c r="G15" s="306"/>
      <c r="H15" s="463"/>
      <c r="I15" s="470"/>
    </row>
    <row r="16" spans="2:9" s="69" customFormat="1" ht="34.5" customHeight="1">
      <c r="B16" s="101" t="s">
        <v>299</v>
      </c>
      <c r="C16" s="98" t="s">
        <v>300</v>
      </c>
      <c r="D16" s="97" t="s">
        <v>160</v>
      </c>
      <c r="E16" s="463"/>
      <c r="F16" s="306"/>
      <c r="G16" s="306"/>
      <c r="H16" s="463"/>
      <c r="I16" s="470"/>
    </row>
    <row r="17" spans="2:9" s="69" customFormat="1" ht="34.5" customHeight="1">
      <c r="B17" s="101" t="s">
        <v>301</v>
      </c>
      <c r="C17" s="98" t="s">
        <v>302</v>
      </c>
      <c r="D17" s="97" t="s">
        <v>161</v>
      </c>
      <c r="E17" s="463"/>
      <c r="F17" s="306"/>
      <c r="G17" s="306"/>
      <c r="H17" s="463"/>
      <c r="I17" s="470"/>
    </row>
    <row r="18" spans="2:9" s="69" customFormat="1" ht="34.5" customHeight="1">
      <c r="B18" s="101" t="s">
        <v>303</v>
      </c>
      <c r="C18" s="98" t="s">
        <v>304</v>
      </c>
      <c r="D18" s="97" t="s">
        <v>667</v>
      </c>
      <c r="E18" s="464"/>
      <c r="F18" s="306"/>
      <c r="G18" s="306"/>
      <c r="H18" s="464"/>
      <c r="I18" s="470"/>
    </row>
    <row r="19" spans="2:9" s="69" customFormat="1" ht="34.5" customHeight="1">
      <c r="B19" s="102">
        <v>2</v>
      </c>
      <c r="C19" s="96" t="s">
        <v>305</v>
      </c>
      <c r="D19" s="97" t="s">
        <v>139</v>
      </c>
      <c r="E19" s="463">
        <f>SUM(E20+E21+E22+E23+E24+E25+E26+E27)</f>
        <v>26964</v>
      </c>
      <c r="F19" s="463">
        <f>SUM(F20+F21+F22+F23+F24+F25+F26+F27)</f>
        <v>27863</v>
      </c>
      <c r="G19" s="463">
        <f>SUM(G20+G21+G22+G23+G24+G25+G26+G27)</f>
        <v>27863</v>
      </c>
      <c r="H19" s="463">
        <f>SUM(H20+H21+H22+H23+H24+H25+H26+H27)</f>
        <v>28094</v>
      </c>
      <c r="I19" s="470">
        <f>SUM(H19/G19)</f>
        <v>1.0082905645479667</v>
      </c>
    </row>
    <row r="20" spans="2:9" s="69" customFormat="1" ht="34.5" customHeight="1">
      <c r="B20" s="100" t="s">
        <v>306</v>
      </c>
      <c r="C20" s="98" t="s">
        <v>307</v>
      </c>
      <c r="D20" s="97" t="s">
        <v>138</v>
      </c>
      <c r="E20" s="463">
        <v>304</v>
      </c>
      <c r="F20" s="306">
        <v>304</v>
      </c>
      <c r="G20" s="306">
        <v>304</v>
      </c>
      <c r="H20" s="463">
        <v>304</v>
      </c>
      <c r="I20" s="470">
        <f>SUM(H20/G20)</f>
        <v>1</v>
      </c>
    </row>
    <row r="21" spans="2:9" s="69" customFormat="1" ht="34.5" customHeight="1">
      <c r="B21" s="101" t="s">
        <v>308</v>
      </c>
      <c r="C21" s="98" t="s">
        <v>309</v>
      </c>
      <c r="D21" s="97" t="s">
        <v>97</v>
      </c>
      <c r="E21" s="464">
        <v>22833</v>
      </c>
      <c r="F21" s="306">
        <v>23259</v>
      </c>
      <c r="G21" s="306">
        <v>23259</v>
      </c>
      <c r="H21" s="464">
        <v>23120</v>
      </c>
      <c r="I21" s="470">
        <f>SUM(H21/G21)</f>
        <v>0.9940238187368331</v>
      </c>
    </row>
    <row r="22" spans="2:9" s="69" customFormat="1" ht="34.5" customHeight="1">
      <c r="B22" s="100" t="s">
        <v>310</v>
      </c>
      <c r="C22" s="98" t="s">
        <v>311</v>
      </c>
      <c r="D22" s="97" t="s">
        <v>162</v>
      </c>
      <c r="E22" s="463">
        <v>3645</v>
      </c>
      <c r="F22" s="306">
        <v>4300</v>
      </c>
      <c r="G22" s="306">
        <v>4300</v>
      </c>
      <c r="H22" s="463">
        <v>4488</v>
      </c>
      <c r="I22" s="470">
        <f>SUM(H22/G22)</f>
        <v>1.043720930232558</v>
      </c>
    </row>
    <row r="23" spans="2:9" s="69" customFormat="1" ht="34.5" customHeight="1">
      <c r="B23" s="100" t="s">
        <v>312</v>
      </c>
      <c r="C23" s="98" t="s">
        <v>313</v>
      </c>
      <c r="D23" s="97" t="s">
        <v>163</v>
      </c>
      <c r="E23" s="463"/>
      <c r="F23" s="306"/>
      <c r="G23" s="306"/>
      <c r="H23" s="463"/>
      <c r="I23" s="470"/>
    </row>
    <row r="24" spans="2:9" s="69" customFormat="1" ht="34.5" customHeight="1">
      <c r="B24" s="100" t="s">
        <v>314</v>
      </c>
      <c r="C24" s="98" t="s">
        <v>315</v>
      </c>
      <c r="D24" s="97" t="s">
        <v>164</v>
      </c>
      <c r="E24" s="464"/>
      <c r="F24" s="306"/>
      <c r="G24" s="306"/>
      <c r="H24" s="464"/>
      <c r="I24" s="470"/>
    </row>
    <row r="25" spans="2:9" s="69" customFormat="1" ht="34.5" customHeight="1">
      <c r="B25" s="100" t="s">
        <v>316</v>
      </c>
      <c r="C25" s="98" t="s">
        <v>317</v>
      </c>
      <c r="D25" s="97" t="s">
        <v>140</v>
      </c>
      <c r="E25" s="463">
        <v>182</v>
      </c>
      <c r="F25" s="306"/>
      <c r="G25" s="306"/>
      <c r="H25" s="463">
        <v>182</v>
      </c>
      <c r="I25" s="470"/>
    </row>
    <row r="26" spans="2:9" s="69" customFormat="1" ht="34.5" customHeight="1">
      <c r="B26" s="100" t="s">
        <v>318</v>
      </c>
      <c r="C26" s="98" t="s">
        <v>319</v>
      </c>
      <c r="D26" s="97" t="s">
        <v>165</v>
      </c>
      <c r="E26" s="463"/>
      <c r="F26" s="306"/>
      <c r="G26" s="306"/>
      <c r="H26" s="463"/>
      <c r="I26" s="470"/>
    </row>
    <row r="27" spans="2:9" s="69" customFormat="1" ht="34.5" customHeight="1">
      <c r="B27" s="100" t="s">
        <v>320</v>
      </c>
      <c r="C27" s="98" t="s">
        <v>321</v>
      </c>
      <c r="D27" s="97" t="s">
        <v>137</v>
      </c>
      <c r="E27" s="463"/>
      <c r="F27" s="306"/>
      <c r="G27" s="306"/>
      <c r="H27" s="463"/>
      <c r="I27" s="470"/>
    </row>
    <row r="28" spans="2:9" s="69" customFormat="1" ht="34.5" customHeight="1">
      <c r="B28" s="102">
        <v>3</v>
      </c>
      <c r="C28" s="96" t="s">
        <v>322</v>
      </c>
      <c r="D28" s="97" t="s">
        <v>147</v>
      </c>
      <c r="E28" s="463"/>
      <c r="F28" s="306"/>
      <c r="G28" s="306"/>
      <c r="H28" s="463"/>
      <c r="I28" s="470"/>
    </row>
    <row r="29" spans="2:9" s="69" customFormat="1" ht="34.5" customHeight="1">
      <c r="B29" s="100" t="s">
        <v>323</v>
      </c>
      <c r="C29" s="98" t="s">
        <v>324</v>
      </c>
      <c r="D29" s="97" t="s">
        <v>166</v>
      </c>
      <c r="E29" s="463"/>
      <c r="F29" s="306"/>
      <c r="G29" s="306"/>
      <c r="H29" s="463"/>
      <c r="I29" s="470"/>
    </row>
    <row r="30" spans="2:9" s="69" customFormat="1" ht="34.5" customHeight="1">
      <c r="B30" s="101" t="s">
        <v>325</v>
      </c>
      <c r="C30" s="98" t="s">
        <v>326</v>
      </c>
      <c r="D30" s="97" t="s">
        <v>167</v>
      </c>
      <c r="E30" s="463"/>
      <c r="F30" s="306"/>
      <c r="G30" s="306"/>
      <c r="H30" s="463"/>
      <c r="I30" s="470"/>
    </row>
    <row r="31" spans="2:9" s="69" customFormat="1" ht="34.5" customHeight="1">
      <c r="B31" s="101" t="s">
        <v>327</v>
      </c>
      <c r="C31" s="98" t="s">
        <v>328</v>
      </c>
      <c r="D31" s="97" t="s">
        <v>168</v>
      </c>
      <c r="E31" s="464"/>
      <c r="F31" s="306"/>
      <c r="G31" s="306"/>
      <c r="H31" s="464"/>
      <c r="I31" s="470"/>
    </row>
    <row r="32" spans="2:9" s="69" customFormat="1" ht="34.5" customHeight="1">
      <c r="B32" s="101" t="s">
        <v>329</v>
      </c>
      <c r="C32" s="98" t="s">
        <v>330</v>
      </c>
      <c r="D32" s="97" t="s">
        <v>169</v>
      </c>
      <c r="E32" s="463"/>
      <c r="F32" s="306"/>
      <c r="G32" s="306"/>
      <c r="H32" s="463"/>
      <c r="I32" s="470"/>
    </row>
    <row r="33" spans="2:9" s="69" customFormat="1" ht="34.5" customHeight="1">
      <c r="B33" s="103" t="s">
        <v>331</v>
      </c>
      <c r="C33" s="96" t="s">
        <v>332</v>
      </c>
      <c r="D33" s="97" t="s">
        <v>170</v>
      </c>
      <c r="E33" s="464"/>
      <c r="F33" s="464">
        <f>SUM(F34+F35+F36+F37+F38+F38+F39+F40+F41+F42+F43)</f>
        <v>0</v>
      </c>
      <c r="G33" s="464">
        <f>SUM(G34+G35+G36+G37+G38+G38+G39+G40+G41+G42+G43)</f>
        <v>0</v>
      </c>
      <c r="H33" s="464">
        <f>SUM(H34+H35+H36+H37+H38+H38+H39+H40+H41+H42+H43)</f>
        <v>0</v>
      </c>
      <c r="I33" s="470"/>
    </row>
    <row r="34" spans="2:9" s="69" customFormat="1" ht="34.5" customHeight="1">
      <c r="B34" s="101" t="s">
        <v>333</v>
      </c>
      <c r="C34" s="98" t="s">
        <v>334</v>
      </c>
      <c r="D34" s="97" t="s">
        <v>171</v>
      </c>
      <c r="E34" s="463"/>
      <c r="F34" s="306"/>
      <c r="G34" s="306"/>
      <c r="H34" s="463"/>
      <c r="I34" s="470"/>
    </row>
    <row r="35" spans="2:9" s="69" customFormat="1" ht="34.5" customHeight="1">
      <c r="B35" s="101" t="s">
        <v>335</v>
      </c>
      <c r="C35" s="98" t="s">
        <v>336</v>
      </c>
      <c r="D35" s="97" t="s">
        <v>337</v>
      </c>
      <c r="E35" s="464"/>
      <c r="F35" s="306"/>
      <c r="G35" s="306"/>
      <c r="H35" s="464"/>
      <c r="I35" s="470"/>
    </row>
    <row r="36" spans="2:9" s="69" customFormat="1" ht="34.5" customHeight="1">
      <c r="B36" s="101" t="s">
        <v>338</v>
      </c>
      <c r="C36" s="98" t="s">
        <v>339</v>
      </c>
      <c r="D36" s="97" t="s">
        <v>340</v>
      </c>
      <c r="E36" s="464"/>
      <c r="F36" s="306"/>
      <c r="G36" s="306"/>
      <c r="H36" s="464"/>
      <c r="I36" s="470"/>
    </row>
    <row r="37" spans="2:9" s="69" customFormat="1" ht="34.5" customHeight="1">
      <c r="B37" s="101" t="s">
        <v>341</v>
      </c>
      <c r="C37" s="98" t="s">
        <v>342</v>
      </c>
      <c r="D37" s="97" t="s">
        <v>343</v>
      </c>
      <c r="E37" s="463"/>
      <c r="F37" s="306"/>
      <c r="G37" s="306"/>
      <c r="H37" s="463"/>
      <c r="I37" s="470"/>
    </row>
    <row r="38" spans="2:9" s="69" customFormat="1" ht="34.5" customHeight="1">
      <c r="B38" s="101" t="s">
        <v>341</v>
      </c>
      <c r="C38" s="98" t="s">
        <v>344</v>
      </c>
      <c r="D38" s="97" t="s">
        <v>345</v>
      </c>
      <c r="E38" s="463"/>
      <c r="F38" s="306"/>
      <c r="G38" s="306"/>
      <c r="H38" s="463"/>
      <c r="I38" s="470"/>
    </row>
    <row r="39" spans="2:9" s="69" customFormat="1" ht="34.5" customHeight="1">
      <c r="B39" s="101" t="s">
        <v>346</v>
      </c>
      <c r="C39" s="98" t="s">
        <v>347</v>
      </c>
      <c r="D39" s="97" t="s">
        <v>348</v>
      </c>
      <c r="E39" s="463"/>
      <c r="F39" s="306"/>
      <c r="G39" s="306"/>
      <c r="H39" s="463"/>
      <c r="I39" s="470"/>
    </row>
    <row r="40" spans="2:9" s="69" customFormat="1" ht="34.5" customHeight="1">
      <c r="B40" s="101" t="s">
        <v>346</v>
      </c>
      <c r="C40" s="98" t="s">
        <v>349</v>
      </c>
      <c r="D40" s="97" t="s">
        <v>350</v>
      </c>
      <c r="E40" s="463"/>
      <c r="F40" s="306"/>
      <c r="G40" s="306"/>
      <c r="H40" s="463"/>
      <c r="I40" s="470"/>
    </row>
    <row r="41" spans="2:9" s="69" customFormat="1" ht="34.5" customHeight="1">
      <c r="B41" s="101" t="s">
        <v>351</v>
      </c>
      <c r="C41" s="98" t="s">
        <v>352</v>
      </c>
      <c r="D41" s="97" t="s">
        <v>353</v>
      </c>
      <c r="E41" s="463"/>
      <c r="F41" s="306"/>
      <c r="G41" s="306"/>
      <c r="H41" s="463"/>
      <c r="I41" s="470"/>
    </row>
    <row r="42" spans="2:9" s="69" customFormat="1" ht="34.5" customHeight="1">
      <c r="B42" s="101" t="s">
        <v>354</v>
      </c>
      <c r="C42" s="98" t="s">
        <v>355</v>
      </c>
      <c r="D42" s="97" t="s">
        <v>356</v>
      </c>
      <c r="E42" s="463"/>
      <c r="F42" s="306"/>
      <c r="G42" s="306"/>
      <c r="H42" s="463"/>
      <c r="I42" s="470"/>
    </row>
    <row r="43" spans="2:9" s="69" customFormat="1" ht="34.5" customHeight="1">
      <c r="B43" s="103">
        <v>5</v>
      </c>
      <c r="C43" s="96" t="s">
        <v>357</v>
      </c>
      <c r="D43" s="97" t="s">
        <v>358</v>
      </c>
      <c r="E43" s="463"/>
      <c r="F43" s="306"/>
      <c r="G43" s="306"/>
      <c r="H43" s="463"/>
      <c r="I43" s="470"/>
    </row>
    <row r="44" spans="2:9" s="69" customFormat="1" ht="34.5" customHeight="1">
      <c r="B44" s="101" t="s">
        <v>359</v>
      </c>
      <c r="C44" s="98" t="s">
        <v>360</v>
      </c>
      <c r="D44" s="97" t="s">
        <v>361</v>
      </c>
      <c r="E44" s="463"/>
      <c r="F44" s="306"/>
      <c r="G44" s="306"/>
      <c r="H44" s="463"/>
      <c r="I44" s="470"/>
    </row>
    <row r="45" spans="2:9" s="69" customFormat="1" ht="34.5" customHeight="1">
      <c r="B45" s="101" t="s">
        <v>362</v>
      </c>
      <c r="C45" s="98" t="s">
        <v>363</v>
      </c>
      <c r="D45" s="97" t="s">
        <v>364</v>
      </c>
      <c r="E45" s="463"/>
      <c r="F45" s="306"/>
      <c r="G45" s="306"/>
      <c r="H45" s="463"/>
      <c r="I45" s="470"/>
    </row>
    <row r="46" spans="2:9" s="69" customFormat="1" ht="34.5" customHeight="1">
      <c r="B46" s="101" t="s">
        <v>365</v>
      </c>
      <c r="C46" s="98" t="s">
        <v>366</v>
      </c>
      <c r="D46" s="97" t="s">
        <v>367</v>
      </c>
      <c r="E46" s="464"/>
      <c r="F46" s="306"/>
      <c r="G46" s="306"/>
      <c r="H46" s="464"/>
      <c r="I46" s="470"/>
    </row>
    <row r="47" spans="2:9" s="69" customFormat="1" ht="34.5" customHeight="1">
      <c r="B47" s="101" t="s">
        <v>680</v>
      </c>
      <c r="C47" s="98" t="s">
        <v>368</v>
      </c>
      <c r="D47" s="97" t="s">
        <v>369</v>
      </c>
      <c r="E47" s="463"/>
      <c r="F47" s="306"/>
      <c r="G47" s="306"/>
      <c r="H47" s="463"/>
      <c r="I47" s="470"/>
    </row>
    <row r="48" spans="2:9" s="69" customFormat="1" ht="34.5" customHeight="1">
      <c r="B48" s="101" t="s">
        <v>370</v>
      </c>
      <c r="C48" s="98" t="s">
        <v>371</v>
      </c>
      <c r="D48" s="97" t="s">
        <v>372</v>
      </c>
      <c r="E48" s="464"/>
      <c r="F48" s="306"/>
      <c r="G48" s="306"/>
      <c r="H48" s="464"/>
      <c r="I48" s="470"/>
    </row>
    <row r="49" spans="2:9" s="69" customFormat="1" ht="34.5" customHeight="1">
      <c r="B49" s="101" t="s">
        <v>373</v>
      </c>
      <c r="C49" s="98" t="s">
        <v>374</v>
      </c>
      <c r="D49" s="97" t="s">
        <v>375</v>
      </c>
      <c r="E49" s="463"/>
      <c r="F49" s="306"/>
      <c r="G49" s="306"/>
      <c r="H49" s="463"/>
      <c r="I49" s="470"/>
    </row>
    <row r="50" spans="2:9" s="69" customFormat="1" ht="34.5" customHeight="1">
      <c r="B50" s="101" t="s">
        <v>376</v>
      </c>
      <c r="C50" s="98" t="s">
        <v>377</v>
      </c>
      <c r="D50" s="97" t="s">
        <v>378</v>
      </c>
      <c r="E50" s="463"/>
      <c r="F50" s="306"/>
      <c r="G50" s="306"/>
      <c r="H50" s="463"/>
      <c r="I50" s="470"/>
    </row>
    <row r="51" spans="2:9" s="69" customFormat="1" ht="34.5" customHeight="1">
      <c r="B51" s="103">
        <v>288</v>
      </c>
      <c r="C51" s="96" t="s">
        <v>194</v>
      </c>
      <c r="D51" s="97" t="s">
        <v>379</v>
      </c>
      <c r="E51" s="464"/>
      <c r="F51" s="306"/>
      <c r="G51" s="306"/>
      <c r="H51" s="464"/>
      <c r="I51" s="470"/>
    </row>
    <row r="52" spans="2:9" s="69" customFormat="1" ht="34.5" customHeight="1">
      <c r="B52" s="103"/>
      <c r="C52" s="96" t="s">
        <v>380</v>
      </c>
      <c r="D52" s="97" t="s">
        <v>381</v>
      </c>
      <c r="E52" s="463">
        <f>SUM(E53+E60+E69+E71+E77+E78+E79+E68)</f>
        <v>144990</v>
      </c>
      <c r="F52" s="463">
        <f>SUM(F53+F60+F69+F71+F77+F78+F79+F68)</f>
        <v>139866</v>
      </c>
      <c r="G52" s="463">
        <f>SUM(G53+G60+G69+G71+G77+G78+G79+G68)</f>
        <v>139866</v>
      </c>
      <c r="H52" s="463">
        <f>SUM(H53+H68+H60+H69+H71+H77+H78+H79)</f>
        <v>140474</v>
      </c>
      <c r="I52" s="470">
        <f>SUM(H52/G52)</f>
        <v>1.0043470178599516</v>
      </c>
    </row>
    <row r="53" spans="2:9" s="69" customFormat="1" ht="34.5" customHeight="1">
      <c r="B53" s="103" t="s">
        <v>382</v>
      </c>
      <c r="C53" s="96" t="s">
        <v>383</v>
      </c>
      <c r="D53" s="97" t="s">
        <v>384</v>
      </c>
      <c r="E53" s="463">
        <f>SUM(E54+E55+E56+E57+E58+E59)</f>
        <v>4040</v>
      </c>
      <c r="F53" s="463">
        <f>SUM(F54+F55+F56+F57+F58+F59)</f>
        <v>4040</v>
      </c>
      <c r="G53" s="463">
        <f>SUM(G54+G55+G56+G57+G58+G59)</f>
        <v>4040</v>
      </c>
      <c r="H53" s="463">
        <f>SUM(H54+H55+H56+H57+H58+H59)</f>
        <v>4040</v>
      </c>
      <c r="I53" s="470">
        <f>SUM(H53/G53)</f>
        <v>1</v>
      </c>
    </row>
    <row r="54" spans="2:9" s="69" customFormat="1" ht="34.5" customHeight="1">
      <c r="B54" s="101">
        <v>10</v>
      </c>
      <c r="C54" s="98" t="s">
        <v>385</v>
      </c>
      <c r="D54" s="97" t="s">
        <v>386</v>
      </c>
      <c r="E54" s="463"/>
      <c r="F54" s="306"/>
      <c r="G54" s="306"/>
      <c r="H54" s="463"/>
      <c r="I54" s="470"/>
    </row>
    <row r="55" spans="2:9" s="69" customFormat="1" ht="34.5" customHeight="1">
      <c r="B55" s="101">
        <v>11</v>
      </c>
      <c r="C55" s="98" t="s">
        <v>387</v>
      </c>
      <c r="D55" s="97" t="s">
        <v>388</v>
      </c>
      <c r="E55" s="463"/>
      <c r="F55" s="306"/>
      <c r="G55" s="306"/>
      <c r="H55" s="463"/>
      <c r="I55" s="470"/>
    </row>
    <row r="56" spans="2:9" s="69" customFormat="1" ht="34.5" customHeight="1">
      <c r="B56" s="101">
        <v>12</v>
      </c>
      <c r="C56" s="98" t="s">
        <v>389</v>
      </c>
      <c r="D56" s="97" t="s">
        <v>390</v>
      </c>
      <c r="E56" s="463"/>
      <c r="F56" s="306"/>
      <c r="G56" s="306"/>
      <c r="H56" s="463"/>
      <c r="I56" s="470"/>
    </row>
    <row r="57" spans="2:9" s="69" customFormat="1" ht="34.5" customHeight="1">
      <c r="B57" s="101">
        <v>13</v>
      </c>
      <c r="C57" s="98" t="s">
        <v>391</v>
      </c>
      <c r="D57" s="97" t="s">
        <v>392</v>
      </c>
      <c r="E57" s="463"/>
      <c r="F57" s="306"/>
      <c r="G57" s="306"/>
      <c r="H57" s="463"/>
      <c r="I57" s="470"/>
    </row>
    <row r="58" spans="2:9" s="69" customFormat="1" ht="34.5" customHeight="1">
      <c r="B58" s="101">
        <v>14</v>
      </c>
      <c r="C58" s="98" t="s">
        <v>393</v>
      </c>
      <c r="D58" s="97" t="s">
        <v>394</v>
      </c>
      <c r="E58" s="463">
        <v>4040</v>
      </c>
      <c r="F58" s="306">
        <v>4040</v>
      </c>
      <c r="G58" s="306">
        <v>4040</v>
      </c>
      <c r="H58" s="463">
        <v>4040</v>
      </c>
      <c r="I58" s="470">
        <f>SUM(H58/G58)</f>
        <v>1</v>
      </c>
    </row>
    <row r="59" spans="2:9" s="69" customFormat="1" ht="34.5" customHeight="1">
      <c r="B59" s="101">
        <v>15</v>
      </c>
      <c r="C59" s="99" t="s">
        <v>395</v>
      </c>
      <c r="D59" s="97" t="s">
        <v>396</v>
      </c>
      <c r="E59" s="464"/>
      <c r="F59" s="306"/>
      <c r="G59" s="306"/>
      <c r="H59" s="464"/>
      <c r="I59" s="470"/>
    </row>
    <row r="60" spans="2:9" s="69" customFormat="1" ht="34.5" customHeight="1">
      <c r="B60" s="103"/>
      <c r="C60" s="96" t="s">
        <v>397</v>
      </c>
      <c r="D60" s="97" t="s">
        <v>398</v>
      </c>
      <c r="E60" s="463">
        <f>SUM(E61+E62+E63+E64+E65+E66+E67)</f>
        <v>110215</v>
      </c>
      <c r="F60" s="463">
        <f>SUM(F61+F62+F63+F64+F65+F66+F67)</f>
        <v>28800</v>
      </c>
      <c r="G60" s="463">
        <f>SUM(G61+G62+G63+G64+G65+G66+G67)</f>
        <v>28800</v>
      </c>
      <c r="H60" s="463">
        <f>SUM(H61+H62+H63+H64+H65+H66+H67)</f>
        <v>102604</v>
      </c>
      <c r="I60" s="470">
        <f>SUM(H60/G60)</f>
        <v>3.562638888888889</v>
      </c>
    </row>
    <row r="61" spans="2:9" s="68" customFormat="1" ht="34.5" customHeight="1">
      <c r="B61" s="101" t="s">
        <v>399</v>
      </c>
      <c r="C61" s="98" t="s">
        <v>400</v>
      </c>
      <c r="D61" s="97" t="s">
        <v>401</v>
      </c>
      <c r="E61" s="463"/>
      <c r="F61" s="306"/>
      <c r="G61" s="306"/>
      <c r="H61" s="463"/>
      <c r="I61" s="470"/>
    </row>
    <row r="62" spans="2:9" s="68" customFormat="1" ht="34.5" customHeight="1">
      <c r="B62" s="101" t="s">
        <v>402</v>
      </c>
      <c r="C62" s="98" t="s">
        <v>403</v>
      </c>
      <c r="D62" s="97" t="s">
        <v>404</v>
      </c>
      <c r="E62" s="298"/>
      <c r="F62" s="297"/>
      <c r="G62" s="297"/>
      <c r="H62" s="298"/>
      <c r="I62" s="470"/>
    </row>
    <row r="63" spans="2:9" s="69" customFormat="1" ht="34.5" customHeight="1">
      <c r="B63" s="101" t="s">
        <v>405</v>
      </c>
      <c r="C63" s="98" t="s">
        <v>406</v>
      </c>
      <c r="D63" s="97" t="s">
        <v>407</v>
      </c>
      <c r="E63" s="307"/>
      <c r="F63" s="306"/>
      <c r="G63" s="297"/>
      <c r="H63" s="307"/>
      <c r="I63" s="470"/>
    </row>
    <row r="64" spans="2:9" s="68" customFormat="1" ht="34.5" customHeight="1">
      <c r="B64" s="101" t="s">
        <v>408</v>
      </c>
      <c r="C64" s="98" t="s">
        <v>409</v>
      </c>
      <c r="D64" s="97" t="s">
        <v>410</v>
      </c>
      <c r="E64" s="306"/>
      <c r="F64" s="306"/>
      <c r="G64" s="306"/>
      <c r="H64" s="306"/>
      <c r="I64" s="470"/>
    </row>
    <row r="65" spans="2:9" ht="34.5" customHeight="1">
      <c r="B65" s="101" t="s">
        <v>411</v>
      </c>
      <c r="C65" s="98" t="s">
        <v>412</v>
      </c>
      <c r="D65" s="97" t="s">
        <v>413</v>
      </c>
      <c r="E65" s="298">
        <v>110215</v>
      </c>
      <c r="F65" s="297">
        <v>28800</v>
      </c>
      <c r="G65" s="297">
        <v>28800</v>
      </c>
      <c r="H65" s="298">
        <v>102604</v>
      </c>
      <c r="I65" s="470">
        <f>SUM(H65/G65)</f>
        <v>3.562638888888889</v>
      </c>
    </row>
    <row r="66" spans="2:9" ht="34.5" customHeight="1">
      <c r="B66" s="101" t="s">
        <v>414</v>
      </c>
      <c r="C66" s="98" t="s">
        <v>415</v>
      </c>
      <c r="D66" s="97" t="s">
        <v>416</v>
      </c>
      <c r="E66" s="298"/>
      <c r="F66" s="297"/>
      <c r="G66" s="297"/>
      <c r="H66" s="298"/>
      <c r="I66" s="470"/>
    </row>
    <row r="67" spans="2:9" ht="34.5" customHeight="1">
      <c r="B67" s="101" t="s">
        <v>417</v>
      </c>
      <c r="C67" s="98" t="s">
        <v>418</v>
      </c>
      <c r="D67" s="97" t="s">
        <v>419</v>
      </c>
      <c r="E67" s="298"/>
      <c r="F67" s="297"/>
      <c r="G67" s="297"/>
      <c r="H67" s="298"/>
      <c r="I67" s="470"/>
    </row>
    <row r="68" spans="2:9" ht="34.5" customHeight="1">
      <c r="B68" s="103">
        <v>21</v>
      </c>
      <c r="C68" s="96" t="s">
        <v>420</v>
      </c>
      <c r="D68" s="97" t="s">
        <v>421</v>
      </c>
      <c r="E68" s="298">
        <v>3557</v>
      </c>
      <c r="F68" s="297">
        <v>4000</v>
      </c>
      <c r="G68" s="297">
        <v>4000</v>
      </c>
      <c r="H68" s="298">
        <v>6047</v>
      </c>
      <c r="I68" s="470">
        <f>SUM(H68/G68)</f>
        <v>1.51175</v>
      </c>
    </row>
    <row r="69" spans="2:9" ht="34.5" customHeight="1">
      <c r="B69" s="103">
        <v>22</v>
      </c>
      <c r="C69" s="96" t="s">
        <v>422</v>
      </c>
      <c r="D69" s="97" t="s">
        <v>423</v>
      </c>
      <c r="E69" s="298">
        <v>67</v>
      </c>
      <c r="F69" s="297"/>
      <c r="G69" s="297"/>
      <c r="H69" s="298">
        <v>2881</v>
      </c>
      <c r="I69" s="470"/>
    </row>
    <row r="70" spans="2:9" ht="34.5" customHeight="1">
      <c r="B70" s="103">
        <v>236</v>
      </c>
      <c r="C70" s="96" t="s">
        <v>424</v>
      </c>
      <c r="D70" s="97" t="s">
        <v>425</v>
      </c>
      <c r="E70" s="298"/>
      <c r="F70" s="297"/>
      <c r="G70" s="297"/>
      <c r="H70" s="298"/>
      <c r="I70" s="470"/>
    </row>
    <row r="71" spans="2:9" ht="34.5" customHeight="1">
      <c r="B71" s="103" t="s">
        <v>426</v>
      </c>
      <c r="C71" s="96" t="s">
        <v>427</v>
      </c>
      <c r="D71" s="97" t="s">
        <v>428</v>
      </c>
      <c r="E71" s="298">
        <f>SUM(E72+E73+E74+E75+E76)</f>
        <v>6900</v>
      </c>
      <c r="F71" s="298">
        <f>SUM(F72+F73+F74+F75+F76)</f>
        <v>83400</v>
      </c>
      <c r="G71" s="298">
        <f>SUM(G72+G73+G74+G75+G76)</f>
        <v>83400</v>
      </c>
      <c r="H71" s="298">
        <f>SUM(H72+H73+H74+H75+H76)</f>
        <v>7000</v>
      </c>
      <c r="I71" s="470">
        <f>SUM(H71/G71)</f>
        <v>0.08393285371702638</v>
      </c>
    </row>
    <row r="72" spans="2:9" ht="34.5" customHeight="1">
      <c r="B72" s="101" t="s">
        <v>429</v>
      </c>
      <c r="C72" s="98" t="s">
        <v>430</v>
      </c>
      <c r="D72" s="97" t="s">
        <v>431</v>
      </c>
      <c r="E72" s="298"/>
      <c r="F72" s="297"/>
      <c r="G72" s="297"/>
      <c r="H72" s="298"/>
      <c r="I72" s="470"/>
    </row>
    <row r="73" spans="2:9" ht="34.5" customHeight="1">
      <c r="B73" s="101" t="s">
        <v>432</v>
      </c>
      <c r="C73" s="98" t="s">
        <v>433</v>
      </c>
      <c r="D73" s="97" t="s">
        <v>434</v>
      </c>
      <c r="E73" s="298"/>
      <c r="F73" s="297"/>
      <c r="G73" s="297"/>
      <c r="H73" s="298"/>
      <c r="I73" s="470"/>
    </row>
    <row r="74" spans="2:9" ht="34.5" customHeight="1">
      <c r="B74" s="101" t="s">
        <v>435</v>
      </c>
      <c r="C74" s="98" t="s">
        <v>436</v>
      </c>
      <c r="D74" s="97" t="s">
        <v>437</v>
      </c>
      <c r="E74" s="298"/>
      <c r="F74" s="297">
        <v>76500</v>
      </c>
      <c r="G74" s="297">
        <v>76500</v>
      </c>
      <c r="H74" s="298"/>
      <c r="I74" s="470">
        <f>SUM(H74/G74)</f>
        <v>0</v>
      </c>
    </row>
    <row r="75" spans="2:9" ht="34.5" customHeight="1">
      <c r="B75" s="101" t="s">
        <v>438</v>
      </c>
      <c r="C75" s="98" t="s">
        <v>439</v>
      </c>
      <c r="D75" s="97" t="s">
        <v>440</v>
      </c>
      <c r="E75" s="298"/>
      <c r="F75" s="297"/>
      <c r="G75" s="297"/>
      <c r="H75" s="298"/>
      <c r="I75" s="470"/>
    </row>
    <row r="76" spans="2:9" ht="34.5" customHeight="1">
      <c r="B76" s="101" t="s">
        <v>441</v>
      </c>
      <c r="C76" s="98" t="s">
        <v>442</v>
      </c>
      <c r="D76" s="97" t="s">
        <v>443</v>
      </c>
      <c r="E76" s="298">
        <v>6900</v>
      </c>
      <c r="F76" s="297">
        <v>6900</v>
      </c>
      <c r="G76" s="297">
        <v>6900</v>
      </c>
      <c r="H76" s="298">
        <v>7000</v>
      </c>
      <c r="I76" s="470">
        <f>SUM(H76/G76)</f>
        <v>1.0144927536231885</v>
      </c>
    </row>
    <row r="77" spans="2:9" ht="34.5" customHeight="1">
      <c r="B77" s="103">
        <v>24</v>
      </c>
      <c r="C77" s="96" t="s">
        <v>444</v>
      </c>
      <c r="D77" s="97" t="s">
        <v>445</v>
      </c>
      <c r="E77" s="298">
        <v>20192</v>
      </c>
      <c r="F77" s="297">
        <v>19626</v>
      </c>
      <c r="G77" s="297">
        <v>19626</v>
      </c>
      <c r="H77" s="298">
        <v>17902</v>
      </c>
      <c r="I77" s="470">
        <f>SUM(H77/G77)</f>
        <v>0.9121573423010293</v>
      </c>
    </row>
    <row r="78" spans="2:9" ht="34.5" customHeight="1">
      <c r="B78" s="103">
        <v>27</v>
      </c>
      <c r="C78" s="96" t="s">
        <v>446</v>
      </c>
      <c r="D78" s="97" t="s">
        <v>447</v>
      </c>
      <c r="E78" s="298"/>
      <c r="F78" s="297"/>
      <c r="G78" s="297"/>
      <c r="H78" s="298"/>
      <c r="I78" s="470"/>
    </row>
    <row r="79" spans="2:9" ht="34.5" customHeight="1">
      <c r="B79" s="103" t="s">
        <v>448</v>
      </c>
      <c r="C79" s="96" t="s">
        <v>449</v>
      </c>
      <c r="D79" s="97" t="s">
        <v>450</v>
      </c>
      <c r="E79" s="298">
        <v>19</v>
      </c>
      <c r="F79" s="297"/>
      <c r="G79" s="297"/>
      <c r="H79" s="298"/>
      <c r="I79" s="470"/>
    </row>
    <row r="80" spans="2:9" ht="34.5" customHeight="1">
      <c r="B80" s="103"/>
      <c r="C80" s="96" t="s">
        <v>451</v>
      </c>
      <c r="D80" s="97" t="s">
        <v>452</v>
      </c>
      <c r="E80" s="298">
        <f>SUM(E10+E11+E51+E52)</f>
        <v>173481</v>
      </c>
      <c r="F80" s="298">
        <f>SUM(F10+F11+F51+F52)</f>
        <v>170030</v>
      </c>
      <c r="G80" s="298">
        <f>SUM(G10+G11+G51+G52)</f>
        <v>170030</v>
      </c>
      <c r="H80" s="298">
        <f>SUM(H10+H11+H51+H52)</f>
        <v>174287</v>
      </c>
      <c r="I80" s="470">
        <f>SUM(H80/G80)</f>
        <v>1.0250367582191378</v>
      </c>
    </row>
    <row r="81" spans="2:9" ht="34.5" customHeight="1">
      <c r="B81" s="103">
        <v>88</v>
      </c>
      <c r="C81" s="96" t="s">
        <v>453</v>
      </c>
      <c r="D81" s="97" t="s">
        <v>454</v>
      </c>
      <c r="E81" s="298"/>
      <c r="F81" s="297"/>
      <c r="G81" s="297"/>
      <c r="H81" s="298"/>
      <c r="I81" s="470"/>
    </row>
    <row r="82" spans="2:9" ht="34.5" customHeight="1">
      <c r="B82" s="103"/>
      <c r="C82" s="96" t="s">
        <v>101</v>
      </c>
      <c r="D82" s="87"/>
      <c r="E82" s="298"/>
      <c r="F82" s="297"/>
      <c r="G82" s="297"/>
      <c r="H82" s="298"/>
      <c r="I82" s="470"/>
    </row>
    <row r="83" spans="2:9" ht="34.5" customHeight="1">
      <c r="B83" s="103"/>
      <c r="C83" s="96" t="s">
        <v>455</v>
      </c>
      <c r="D83" s="97" t="s">
        <v>456</v>
      </c>
      <c r="E83" s="298">
        <f>SUM(E84+E93+E95+E94+E96+E97+E99+E102-E103)</f>
        <v>54923</v>
      </c>
      <c r="F83" s="298">
        <f>SUM(F84+F93+F95+F99)</f>
        <v>73276</v>
      </c>
      <c r="G83" s="298">
        <f>SUM(G84+G93+G95+G99)</f>
        <v>73276</v>
      </c>
      <c r="H83" s="298">
        <f>SUM(H84+H93+H95+H99)</f>
        <v>81591</v>
      </c>
      <c r="I83" s="470">
        <f>SUM(H83/G83)</f>
        <v>1.1134750805174956</v>
      </c>
    </row>
    <row r="84" spans="2:9" ht="34.5" customHeight="1">
      <c r="B84" s="103">
        <v>30</v>
      </c>
      <c r="C84" s="96" t="s">
        <v>457</v>
      </c>
      <c r="D84" s="97" t="s">
        <v>458</v>
      </c>
      <c r="E84" s="298">
        <f>SUM(E85+E86+E87+E88+E89+E90+E91+E92)</f>
        <v>8276</v>
      </c>
      <c r="F84" s="298">
        <f>SUM(F85+F86+F87+F88+F89+F90+F91+F92)</f>
        <v>8276</v>
      </c>
      <c r="G84" s="298">
        <f>SUM(G85+G86+G87+G88+G89+G90+G91+G92)</f>
        <v>8276</v>
      </c>
      <c r="H84" s="298">
        <f>SUM(H85+H86+H87+H88+H89+H90+H91+H92)</f>
        <v>8276</v>
      </c>
      <c r="I84" s="470">
        <f>SUM(H84/G84)</f>
        <v>1</v>
      </c>
    </row>
    <row r="85" spans="2:9" ht="34.5" customHeight="1">
      <c r="B85" s="101">
        <v>300</v>
      </c>
      <c r="C85" s="98" t="s">
        <v>459</v>
      </c>
      <c r="D85" s="97" t="s">
        <v>460</v>
      </c>
      <c r="E85" s="298"/>
      <c r="F85" s="297"/>
      <c r="G85" s="297"/>
      <c r="H85" s="298"/>
      <c r="I85" s="470"/>
    </row>
    <row r="86" spans="2:9" ht="34.5" customHeight="1">
      <c r="B86" s="101">
        <v>301</v>
      </c>
      <c r="C86" s="98" t="s">
        <v>461</v>
      </c>
      <c r="D86" s="97" t="s">
        <v>462</v>
      </c>
      <c r="E86" s="298"/>
      <c r="F86" s="297"/>
      <c r="G86" s="297"/>
      <c r="H86" s="298"/>
      <c r="I86" s="470"/>
    </row>
    <row r="87" spans="2:9" ht="34.5" customHeight="1">
      <c r="B87" s="101">
        <v>302</v>
      </c>
      <c r="C87" s="98" t="s">
        <v>463</v>
      </c>
      <c r="D87" s="97" t="s">
        <v>464</v>
      </c>
      <c r="E87" s="298"/>
      <c r="F87" s="297"/>
      <c r="G87" s="297"/>
      <c r="H87" s="298"/>
      <c r="I87" s="470"/>
    </row>
    <row r="88" spans="2:9" ht="34.5" customHeight="1">
      <c r="B88" s="101">
        <v>303</v>
      </c>
      <c r="C88" s="98" t="s">
        <v>465</v>
      </c>
      <c r="D88" s="97" t="s">
        <v>466</v>
      </c>
      <c r="E88" s="298">
        <v>45</v>
      </c>
      <c r="F88" s="297">
        <v>45</v>
      </c>
      <c r="G88" s="297">
        <v>45</v>
      </c>
      <c r="H88" s="298">
        <v>45</v>
      </c>
      <c r="I88" s="470">
        <f>SUM(H88/G88)</f>
        <v>1</v>
      </c>
    </row>
    <row r="89" spans="2:9" ht="34.5" customHeight="1">
      <c r="B89" s="101">
        <v>304</v>
      </c>
      <c r="C89" s="98" t="s">
        <v>467</v>
      </c>
      <c r="D89" s="97" t="s">
        <v>468</v>
      </c>
      <c r="E89" s="298"/>
      <c r="F89" s="297"/>
      <c r="G89" s="297"/>
      <c r="H89" s="298"/>
      <c r="I89" s="470"/>
    </row>
    <row r="90" spans="2:9" ht="34.5" customHeight="1">
      <c r="B90" s="101">
        <v>305</v>
      </c>
      <c r="C90" s="98" t="s">
        <v>469</v>
      </c>
      <c r="D90" s="97" t="s">
        <v>470</v>
      </c>
      <c r="E90" s="298"/>
      <c r="F90" s="297"/>
      <c r="G90" s="297"/>
      <c r="H90" s="298"/>
      <c r="I90" s="470"/>
    </row>
    <row r="91" spans="2:9" ht="34.5" customHeight="1">
      <c r="B91" s="101">
        <v>306</v>
      </c>
      <c r="C91" s="98" t="s">
        <v>471</v>
      </c>
      <c r="D91" s="97" t="s">
        <v>472</v>
      </c>
      <c r="E91" s="298"/>
      <c r="F91" s="297"/>
      <c r="G91" s="297"/>
      <c r="H91" s="298"/>
      <c r="I91" s="470"/>
    </row>
    <row r="92" spans="2:9" ht="34.5" customHeight="1">
      <c r="B92" s="101">
        <v>309</v>
      </c>
      <c r="C92" s="98" t="s">
        <v>473</v>
      </c>
      <c r="D92" s="97" t="s">
        <v>474</v>
      </c>
      <c r="E92" s="298">
        <v>8231</v>
      </c>
      <c r="F92" s="297">
        <v>8231</v>
      </c>
      <c r="G92" s="297">
        <v>8231</v>
      </c>
      <c r="H92" s="298">
        <v>8231</v>
      </c>
      <c r="I92" s="470">
        <f>SUM(H92/G92)</f>
        <v>1</v>
      </c>
    </row>
    <row r="93" spans="2:9" ht="34.5" customHeight="1">
      <c r="B93" s="103">
        <v>31</v>
      </c>
      <c r="C93" s="96" t="s">
        <v>475</v>
      </c>
      <c r="D93" s="97" t="s">
        <v>476</v>
      </c>
      <c r="E93" s="298"/>
      <c r="F93" s="297"/>
      <c r="G93" s="297"/>
      <c r="H93" s="298"/>
      <c r="I93" s="470"/>
    </row>
    <row r="94" spans="2:9" ht="34.5" customHeight="1">
      <c r="B94" s="103" t="s">
        <v>477</v>
      </c>
      <c r="C94" s="96" t="s">
        <v>478</v>
      </c>
      <c r="D94" s="97" t="s">
        <v>479</v>
      </c>
      <c r="E94" s="298"/>
      <c r="F94" s="297"/>
      <c r="G94" s="297"/>
      <c r="H94" s="298"/>
      <c r="I94" s="470"/>
    </row>
    <row r="95" spans="2:9" ht="34.5" customHeight="1">
      <c r="B95" s="103">
        <v>32</v>
      </c>
      <c r="C95" s="96" t="s">
        <v>480</v>
      </c>
      <c r="D95" s="97" t="s">
        <v>481</v>
      </c>
      <c r="E95" s="298"/>
      <c r="F95" s="297"/>
      <c r="G95" s="297"/>
      <c r="H95" s="298"/>
      <c r="I95" s="470"/>
    </row>
    <row r="96" spans="2:9" ht="57.75" customHeight="1">
      <c r="B96" s="103">
        <v>330</v>
      </c>
      <c r="C96" s="96" t="s">
        <v>482</v>
      </c>
      <c r="D96" s="97" t="s">
        <v>483</v>
      </c>
      <c r="E96" s="298"/>
      <c r="F96" s="297"/>
      <c r="G96" s="297"/>
      <c r="H96" s="298"/>
      <c r="I96" s="470"/>
    </row>
    <row r="97" spans="2:9" ht="63" customHeight="1">
      <c r="B97" s="103" t="s">
        <v>484</v>
      </c>
      <c r="C97" s="96" t="s">
        <v>485</v>
      </c>
      <c r="D97" s="97" t="s">
        <v>486</v>
      </c>
      <c r="E97" s="298"/>
      <c r="F97" s="297"/>
      <c r="G97" s="297"/>
      <c r="H97" s="298"/>
      <c r="I97" s="470"/>
    </row>
    <row r="98" spans="2:9" ht="62.25" customHeight="1">
      <c r="B98" s="103" t="s">
        <v>484</v>
      </c>
      <c r="C98" s="96" t="s">
        <v>487</v>
      </c>
      <c r="D98" s="97" t="s">
        <v>488</v>
      </c>
      <c r="E98" s="298"/>
      <c r="F98" s="297"/>
      <c r="G98" s="297"/>
      <c r="H98" s="298"/>
      <c r="I98" s="470"/>
    </row>
    <row r="99" spans="2:9" ht="34.5" customHeight="1">
      <c r="B99" s="103">
        <v>34</v>
      </c>
      <c r="C99" s="96" t="s">
        <v>489</v>
      </c>
      <c r="D99" s="97" t="s">
        <v>490</v>
      </c>
      <c r="E99" s="298">
        <f>SUM(E100+E101)</f>
        <v>63848</v>
      </c>
      <c r="F99" s="298">
        <f>SUM(F100+F101)</f>
        <v>65000</v>
      </c>
      <c r="G99" s="298">
        <f>SUM(G100+G101)</f>
        <v>65000</v>
      </c>
      <c r="H99" s="298">
        <f>SUM(H100+H101)</f>
        <v>73315</v>
      </c>
      <c r="I99" s="470">
        <f>SUM(H99/G99)</f>
        <v>1.127923076923077</v>
      </c>
    </row>
    <row r="100" spans="2:9" ht="34.5" customHeight="1">
      <c r="B100" s="101">
        <v>340</v>
      </c>
      <c r="C100" s="98" t="s">
        <v>491</v>
      </c>
      <c r="D100" s="97" t="s">
        <v>492</v>
      </c>
      <c r="E100" s="298">
        <v>63848</v>
      </c>
      <c r="F100" s="297">
        <v>65000</v>
      </c>
      <c r="G100" s="297">
        <v>65000</v>
      </c>
      <c r="H100" s="298">
        <v>65233</v>
      </c>
      <c r="I100" s="470">
        <f>SUM(H100/G100)</f>
        <v>1.0035846153846153</v>
      </c>
    </row>
    <row r="101" spans="2:9" ht="34.5" customHeight="1">
      <c r="B101" s="101">
        <v>341</v>
      </c>
      <c r="C101" s="98" t="s">
        <v>493</v>
      </c>
      <c r="D101" s="97" t="s">
        <v>494</v>
      </c>
      <c r="E101" s="298"/>
      <c r="F101" s="297"/>
      <c r="G101" s="297"/>
      <c r="H101" s="298">
        <v>8082</v>
      </c>
      <c r="I101" s="470"/>
    </row>
    <row r="102" spans="2:9" ht="34.5" customHeight="1">
      <c r="B102" s="103"/>
      <c r="C102" s="96" t="s">
        <v>495</v>
      </c>
      <c r="D102" s="97" t="s">
        <v>496</v>
      </c>
      <c r="E102" s="298"/>
      <c r="F102" s="297"/>
      <c r="G102" s="297"/>
      <c r="H102" s="298"/>
      <c r="I102" s="470"/>
    </row>
    <row r="103" spans="2:9" ht="34.5" customHeight="1">
      <c r="B103" s="103">
        <v>35</v>
      </c>
      <c r="C103" s="96" t="s">
        <v>497</v>
      </c>
      <c r="D103" s="97" t="s">
        <v>498</v>
      </c>
      <c r="E103" s="298">
        <f>SUM(E104+E105)</f>
        <v>17201</v>
      </c>
      <c r="F103" s="297"/>
      <c r="G103" s="297"/>
      <c r="H103" s="298"/>
      <c r="I103" s="470"/>
    </row>
    <row r="104" spans="2:9" ht="34.5" customHeight="1">
      <c r="B104" s="101">
        <v>350</v>
      </c>
      <c r="C104" s="98" t="s">
        <v>499</v>
      </c>
      <c r="D104" s="97" t="s">
        <v>500</v>
      </c>
      <c r="E104" s="298"/>
      <c r="F104" s="297"/>
      <c r="G104" s="297"/>
      <c r="H104" s="298"/>
      <c r="I104" s="470"/>
    </row>
    <row r="105" spans="2:9" ht="34.5" customHeight="1">
      <c r="B105" s="101">
        <v>351</v>
      </c>
      <c r="C105" s="98" t="s">
        <v>501</v>
      </c>
      <c r="D105" s="97" t="s">
        <v>502</v>
      </c>
      <c r="E105" s="298">
        <v>17201</v>
      </c>
      <c r="F105" s="297"/>
      <c r="G105" s="297"/>
      <c r="H105" s="298"/>
      <c r="I105" s="470"/>
    </row>
    <row r="106" spans="2:9" ht="34.5" customHeight="1">
      <c r="B106" s="103"/>
      <c r="C106" s="96" t="s">
        <v>503</v>
      </c>
      <c r="D106" s="97" t="s">
        <v>504</v>
      </c>
      <c r="E106" s="298"/>
      <c r="F106" s="297"/>
      <c r="G106" s="297"/>
      <c r="H106" s="298"/>
      <c r="I106" s="470"/>
    </row>
    <row r="107" spans="2:9" ht="34.5" customHeight="1">
      <c r="B107" s="103">
        <v>40</v>
      </c>
      <c r="C107" s="96" t="s">
        <v>505</v>
      </c>
      <c r="D107" s="97" t="s">
        <v>506</v>
      </c>
      <c r="E107" s="298"/>
      <c r="F107" s="297"/>
      <c r="G107" s="297"/>
      <c r="H107" s="298"/>
      <c r="I107" s="470"/>
    </row>
    <row r="108" spans="2:9" ht="34.5" customHeight="1">
      <c r="B108" s="101">
        <v>400</v>
      </c>
      <c r="C108" s="98" t="s">
        <v>507</v>
      </c>
      <c r="D108" s="97" t="s">
        <v>508</v>
      </c>
      <c r="E108" s="298"/>
      <c r="F108" s="297"/>
      <c r="G108" s="297"/>
      <c r="H108" s="298"/>
      <c r="I108" s="470"/>
    </row>
    <row r="109" spans="2:9" ht="34.5" customHeight="1">
      <c r="B109" s="101">
        <v>401</v>
      </c>
      <c r="C109" s="98" t="s">
        <v>509</v>
      </c>
      <c r="D109" s="97" t="s">
        <v>510</v>
      </c>
      <c r="E109" s="298"/>
      <c r="F109" s="297"/>
      <c r="G109" s="297"/>
      <c r="H109" s="298"/>
      <c r="I109" s="470"/>
    </row>
    <row r="110" spans="2:9" ht="34.5" customHeight="1">
      <c r="B110" s="101">
        <v>403</v>
      </c>
      <c r="C110" s="98" t="s">
        <v>511</v>
      </c>
      <c r="D110" s="97" t="s">
        <v>512</v>
      </c>
      <c r="E110" s="298"/>
      <c r="F110" s="297"/>
      <c r="G110" s="297"/>
      <c r="H110" s="298"/>
      <c r="I110" s="470"/>
    </row>
    <row r="111" spans="2:9" ht="34.5" customHeight="1">
      <c r="B111" s="101">
        <v>404</v>
      </c>
      <c r="C111" s="98" t="s">
        <v>513</v>
      </c>
      <c r="D111" s="97" t="s">
        <v>514</v>
      </c>
      <c r="E111" s="298"/>
      <c r="F111" s="297"/>
      <c r="G111" s="297"/>
      <c r="H111" s="298"/>
      <c r="I111" s="470"/>
    </row>
    <row r="112" spans="2:9" ht="34.5" customHeight="1">
      <c r="B112" s="101">
        <v>405</v>
      </c>
      <c r="C112" s="98" t="s">
        <v>515</v>
      </c>
      <c r="D112" s="97" t="s">
        <v>516</v>
      </c>
      <c r="E112" s="298"/>
      <c r="F112" s="297"/>
      <c r="G112" s="297"/>
      <c r="H112" s="298"/>
      <c r="I112" s="470"/>
    </row>
    <row r="113" spans="2:9" ht="34.5" customHeight="1">
      <c r="B113" s="101" t="s">
        <v>517</v>
      </c>
      <c r="C113" s="98" t="s">
        <v>518</v>
      </c>
      <c r="D113" s="97" t="s">
        <v>519</v>
      </c>
      <c r="E113" s="298"/>
      <c r="F113" s="297"/>
      <c r="G113" s="297"/>
      <c r="H113" s="298"/>
      <c r="I113" s="470"/>
    </row>
    <row r="114" spans="2:9" ht="34.5" customHeight="1">
      <c r="B114" s="103">
        <v>41</v>
      </c>
      <c r="C114" s="96" t="s">
        <v>520</v>
      </c>
      <c r="D114" s="97" t="s">
        <v>521</v>
      </c>
      <c r="E114" s="298"/>
      <c r="F114" s="297"/>
      <c r="G114" s="297"/>
      <c r="H114" s="298"/>
      <c r="I114" s="470"/>
    </row>
    <row r="115" spans="2:9" ht="34.5" customHeight="1">
      <c r="B115" s="101">
        <v>410</v>
      </c>
      <c r="C115" s="98" t="s">
        <v>522</v>
      </c>
      <c r="D115" s="97" t="s">
        <v>523</v>
      </c>
      <c r="E115" s="298"/>
      <c r="F115" s="297"/>
      <c r="G115" s="297"/>
      <c r="H115" s="298"/>
      <c r="I115" s="470"/>
    </row>
    <row r="116" spans="2:9" ht="34.5" customHeight="1">
      <c r="B116" s="101">
        <v>411</v>
      </c>
      <c r="C116" s="98" t="s">
        <v>524</v>
      </c>
      <c r="D116" s="97" t="s">
        <v>525</v>
      </c>
      <c r="E116" s="298"/>
      <c r="F116" s="297"/>
      <c r="G116" s="297"/>
      <c r="H116" s="298"/>
      <c r="I116" s="470"/>
    </row>
    <row r="117" spans="2:9" ht="34.5" customHeight="1">
      <c r="B117" s="101">
        <v>412</v>
      </c>
      <c r="C117" s="98" t="s">
        <v>526</v>
      </c>
      <c r="D117" s="97" t="s">
        <v>527</v>
      </c>
      <c r="E117" s="298"/>
      <c r="F117" s="297"/>
      <c r="G117" s="297"/>
      <c r="H117" s="298"/>
      <c r="I117" s="470"/>
    </row>
    <row r="118" spans="2:9" ht="34.5" customHeight="1">
      <c r="B118" s="101">
        <v>413</v>
      </c>
      <c r="C118" s="98" t="s">
        <v>528</v>
      </c>
      <c r="D118" s="97" t="s">
        <v>529</v>
      </c>
      <c r="E118" s="298"/>
      <c r="F118" s="297"/>
      <c r="G118" s="297"/>
      <c r="H118" s="298"/>
      <c r="I118" s="470"/>
    </row>
    <row r="119" spans="2:9" ht="34.5" customHeight="1">
      <c r="B119" s="101">
        <v>414</v>
      </c>
      <c r="C119" s="98" t="s">
        <v>530</v>
      </c>
      <c r="D119" s="97" t="s">
        <v>531</v>
      </c>
      <c r="E119" s="298"/>
      <c r="F119" s="297"/>
      <c r="G119" s="297"/>
      <c r="H119" s="298"/>
      <c r="I119" s="470"/>
    </row>
    <row r="120" spans="2:9" ht="34.5" customHeight="1">
      <c r="B120" s="101">
        <v>415</v>
      </c>
      <c r="C120" s="98" t="s">
        <v>532</v>
      </c>
      <c r="D120" s="97" t="s">
        <v>533</v>
      </c>
      <c r="E120" s="298"/>
      <c r="F120" s="297"/>
      <c r="G120" s="297"/>
      <c r="H120" s="298"/>
      <c r="I120" s="470"/>
    </row>
    <row r="121" spans="2:9" ht="34.5" customHeight="1">
      <c r="B121" s="101">
        <v>416</v>
      </c>
      <c r="C121" s="98" t="s">
        <v>534</v>
      </c>
      <c r="D121" s="97" t="s">
        <v>535</v>
      </c>
      <c r="E121" s="298"/>
      <c r="F121" s="297"/>
      <c r="G121" s="297"/>
      <c r="H121" s="298"/>
      <c r="I121" s="470"/>
    </row>
    <row r="122" spans="2:9" ht="34.5" customHeight="1">
      <c r="B122" s="101">
        <v>419</v>
      </c>
      <c r="C122" s="98" t="s">
        <v>536</v>
      </c>
      <c r="D122" s="97" t="s">
        <v>537</v>
      </c>
      <c r="E122" s="298"/>
      <c r="F122" s="297"/>
      <c r="G122" s="297"/>
      <c r="H122" s="298"/>
      <c r="I122" s="470"/>
    </row>
    <row r="123" spans="2:9" ht="34.5" customHeight="1">
      <c r="B123" s="103">
        <v>498</v>
      </c>
      <c r="C123" s="96" t="s">
        <v>538</v>
      </c>
      <c r="D123" s="97" t="s">
        <v>539</v>
      </c>
      <c r="E123" s="298"/>
      <c r="F123" s="297"/>
      <c r="G123" s="297"/>
      <c r="H123" s="298"/>
      <c r="I123" s="470"/>
    </row>
    <row r="124" spans="2:9" ht="34.5" customHeight="1">
      <c r="B124" s="103" t="s">
        <v>540</v>
      </c>
      <c r="C124" s="96" t="s">
        <v>541</v>
      </c>
      <c r="D124" s="97" t="s">
        <v>542</v>
      </c>
      <c r="E124" s="298">
        <f>SUM(E125+E132+E133+E141+E142+E143+E144)</f>
        <v>118558</v>
      </c>
      <c r="F124" s="298">
        <f>SUM(F125+F132+F133+F141+F142+F143+F144)</f>
        <v>96754</v>
      </c>
      <c r="G124" s="298">
        <f>SUM(G125+G132+G133+G141+G142+G143+G144)</f>
        <v>96754</v>
      </c>
      <c r="H124" s="298">
        <f>SUM(H125+H132+H133+H141+H142+H143+H144)</f>
        <v>92696</v>
      </c>
      <c r="I124" s="470">
        <f>SUM(H124/G124)</f>
        <v>0.9580585815573517</v>
      </c>
    </row>
    <row r="125" spans="2:9" ht="34.5" customHeight="1">
      <c r="B125" s="103">
        <v>42</v>
      </c>
      <c r="C125" s="96" t="s">
        <v>543</v>
      </c>
      <c r="D125" s="97" t="s">
        <v>544</v>
      </c>
      <c r="E125" s="298"/>
      <c r="F125" s="297"/>
      <c r="G125" s="297"/>
      <c r="H125" s="298"/>
      <c r="I125" s="470"/>
    </row>
    <row r="126" spans="2:9" ht="34.5" customHeight="1">
      <c r="B126" s="101">
        <v>420</v>
      </c>
      <c r="C126" s="98" t="s">
        <v>545</v>
      </c>
      <c r="D126" s="97" t="s">
        <v>546</v>
      </c>
      <c r="E126" s="298"/>
      <c r="F126" s="297"/>
      <c r="G126" s="297"/>
      <c r="H126" s="298"/>
      <c r="I126" s="470"/>
    </row>
    <row r="127" spans="2:9" ht="34.5" customHeight="1">
      <c r="B127" s="101">
        <v>421</v>
      </c>
      <c r="C127" s="98" t="s">
        <v>547</v>
      </c>
      <c r="D127" s="97" t="s">
        <v>548</v>
      </c>
      <c r="E127" s="298"/>
      <c r="F127" s="297"/>
      <c r="G127" s="297"/>
      <c r="H127" s="298"/>
      <c r="I127" s="470"/>
    </row>
    <row r="128" spans="2:9" ht="34.5" customHeight="1">
      <c r="B128" s="101">
        <v>422</v>
      </c>
      <c r="C128" s="98" t="s">
        <v>436</v>
      </c>
      <c r="D128" s="97" t="s">
        <v>549</v>
      </c>
      <c r="E128" s="298"/>
      <c r="F128" s="297"/>
      <c r="G128" s="297"/>
      <c r="H128" s="298"/>
      <c r="I128" s="470"/>
    </row>
    <row r="129" spans="2:9" ht="34.5" customHeight="1">
      <c r="B129" s="101">
        <v>423</v>
      </c>
      <c r="C129" s="98" t="s">
        <v>439</v>
      </c>
      <c r="D129" s="97" t="s">
        <v>550</v>
      </c>
      <c r="E129" s="298"/>
      <c r="F129" s="297"/>
      <c r="G129" s="297"/>
      <c r="H129" s="298"/>
      <c r="I129" s="470"/>
    </row>
    <row r="130" spans="2:9" ht="34.5" customHeight="1">
      <c r="B130" s="101">
        <v>427</v>
      </c>
      <c r="C130" s="98" t="s">
        <v>551</v>
      </c>
      <c r="D130" s="97" t="s">
        <v>552</v>
      </c>
      <c r="E130" s="298"/>
      <c r="F130" s="297"/>
      <c r="G130" s="297"/>
      <c r="H130" s="298"/>
      <c r="I130" s="470"/>
    </row>
    <row r="131" spans="2:9" ht="34.5" customHeight="1">
      <c r="B131" s="101" t="s">
        <v>553</v>
      </c>
      <c r="C131" s="98" t="s">
        <v>554</v>
      </c>
      <c r="D131" s="97" t="s">
        <v>555</v>
      </c>
      <c r="E131" s="298"/>
      <c r="F131" s="297"/>
      <c r="G131" s="297"/>
      <c r="H131" s="298"/>
      <c r="I131" s="470"/>
    </row>
    <row r="132" spans="2:9" ht="34.5" customHeight="1">
      <c r="B132" s="103">
        <v>430</v>
      </c>
      <c r="C132" s="96" t="s">
        <v>556</v>
      </c>
      <c r="D132" s="97" t="s">
        <v>557</v>
      </c>
      <c r="E132" s="298"/>
      <c r="F132" s="297"/>
      <c r="G132" s="297"/>
      <c r="H132" s="298"/>
      <c r="I132" s="470"/>
    </row>
    <row r="133" spans="2:9" ht="34.5" customHeight="1">
      <c r="B133" s="103" t="s">
        <v>558</v>
      </c>
      <c r="C133" s="96" t="s">
        <v>559</v>
      </c>
      <c r="D133" s="97" t="s">
        <v>560</v>
      </c>
      <c r="E133" s="298">
        <f>SUM(E134+E135+E136+E137+E138+E139+E140)</f>
        <v>3385</v>
      </c>
      <c r="F133" s="298">
        <f>SUM(F134+F135+F136+F137+F138+F139+F140)</f>
        <v>2000</v>
      </c>
      <c r="G133" s="298">
        <f>SUM(G134+G135+G136+G137+G138+G139+G140)</f>
        <v>2000</v>
      </c>
      <c r="H133" s="298">
        <f>SUM(H134+H135+H136+H137+H138+H139+H140)</f>
        <v>4554</v>
      </c>
      <c r="I133" s="470">
        <f>SUM(H133/G133)</f>
        <v>2.277</v>
      </c>
    </row>
    <row r="134" spans="2:9" ht="34.5" customHeight="1">
      <c r="B134" s="101">
        <v>431</v>
      </c>
      <c r="C134" s="98" t="s">
        <v>561</v>
      </c>
      <c r="D134" s="97" t="s">
        <v>562</v>
      </c>
      <c r="E134" s="298"/>
      <c r="F134" s="297"/>
      <c r="G134" s="297"/>
      <c r="H134" s="298"/>
      <c r="I134" s="470"/>
    </row>
    <row r="135" spans="2:9" ht="34.5" customHeight="1">
      <c r="B135" s="101">
        <v>432</v>
      </c>
      <c r="C135" s="98" t="s">
        <v>563</v>
      </c>
      <c r="D135" s="97" t="s">
        <v>564</v>
      </c>
      <c r="E135" s="298"/>
      <c r="F135" s="297"/>
      <c r="G135" s="297"/>
      <c r="H135" s="298"/>
      <c r="I135" s="470"/>
    </row>
    <row r="136" spans="2:9" ht="34.5" customHeight="1">
      <c r="B136" s="101">
        <v>433</v>
      </c>
      <c r="C136" s="98" t="s">
        <v>565</v>
      </c>
      <c r="D136" s="97" t="s">
        <v>566</v>
      </c>
      <c r="E136" s="298"/>
      <c r="F136" s="297"/>
      <c r="G136" s="297"/>
      <c r="H136" s="298"/>
      <c r="I136" s="470"/>
    </row>
    <row r="137" spans="2:9" ht="34.5" customHeight="1">
      <c r="B137" s="101">
        <v>434</v>
      </c>
      <c r="C137" s="98" t="s">
        <v>567</v>
      </c>
      <c r="D137" s="97" t="s">
        <v>568</v>
      </c>
      <c r="E137" s="298"/>
      <c r="F137" s="297"/>
      <c r="G137" s="297"/>
      <c r="H137" s="298"/>
      <c r="I137" s="470"/>
    </row>
    <row r="138" spans="2:9" ht="34.5" customHeight="1">
      <c r="B138" s="101">
        <v>435</v>
      </c>
      <c r="C138" s="98" t="s">
        <v>569</v>
      </c>
      <c r="D138" s="97" t="s">
        <v>570</v>
      </c>
      <c r="E138" s="298">
        <v>3385</v>
      </c>
      <c r="F138" s="297">
        <v>2000</v>
      </c>
      <c r="G138" s="297">
        <v>2000</v>
      </c>
      <c r="H138" s="298">
        <v>4554</v>
      </c>
      <c r="I138" s="470">
        <f>SUM(H138/G138)</f>
        <v>2.277</v>
      </c>
    </row>
    <row r="139" spans="2:9" ht="34.5" customHeight="1">
      <c r="B139" s="101">
        <v>436</v>
      </c>
      <c r="C139" s="98" t="s">
        <v>571</v>
      </c>
      <c r="D139" s="97" t="s">
        <v>572</v>
      </c>
      <c r="E139" s="298"/>
      <c r="F139" s="297"/>
      <c r="G139" s="297"/>
      <c r="H139" s="298"/>
      <c r="I139" s="470"/>
    </row>
    <row r="140" spans="2:9" ht="34.5" customHeight="1">
      <c r="B140" s="101">
        <v>439</v>
      </c>
      <c r="C140" s="98" t="s">
        <v>573</v>
      </c>
      <c r="D140" s="97" t="s">
        <v>574</v>
      </c>
      <c r="E140" s="298"/>
      <c r="F140" s="297"/>
      <c r="G140" s="297"/>
      <c r="H140" s="298"/>
      <c r="I140" s="470"/>
    </row>
    <row r="141" spans="2:9" ht="34.5" customHeight="1">
      <c r="B141" s="103" t="s">
        <v>575</v>
      </c>
      <c r="C141" s="96" t="s">
        <v>576</v>
      </c>
      <c r="D141" s="97" t="s">
        <v>577</v>
      </c>
      <c r="E141" s="298">
        <v>81798</v>
      </c>
      <c r="F141" s="297">
        <v>92684</v>
      </c>
      <c r="G141" s="297">
        <v>92684</v>
      </c>
      <c r="H141" s="298">
        <v>81949</v>
      </c>
      <c r="I141" s="470">
        <f aca="true" t="shared" si="0" ref="I141:I146">SUM(H141/G141)</f>
        <v>0.8841763411160503</v>
      </c>
    </row>
    <row r="142" spans="2:9" ht="34.5" customHeight="1">
      <c r="B142" s="103">
        <v>47</v>
      </c>
      <c r="C142" s="96" t="s">
        <v>578</v>
      </c>
      <c r="D142" s="97" t="s">
        <v>579</v>
      </c>
      <c r="E142" s="298">
        <v>1144</v>
      </c>
      <c r="F142" s="297">
        <v>1500</v>
      </c>
      <c r="G142" s="297">
        <v>1500</v>
      </c>
      <c r="H142" s="298">
        <v>1354</v>
      </c>
      <c r="I142" s="470">
        <f t="shared" si="0"/>
        <v>0.9026666666666666</v>
      </c>
    </row>
    <row r="143" spans="2:9" ht="34.5" customHeight="1">
      <c r="B143" s="103">
        <v>48</v>
      </c>
      <c r="C143" s="96" t="s">
        <v>580</v>
      </c>
      <c r="D143" s="97" t="s">
        <v>581</v>
      </c>
      <c r="E143" s="298">
        <v>562</v>
      </c>
      <c r="F143" s="297">
        <v>570</v>
      </c>
      <c r="G143" s="297">
        <v>570</v>
      </c>
      <c r="H143" s="298">
        <v>539</v>
      </c>
      <c r="I143" s="470">
        <f t="shared" si="0"/>
        <v>0.9456140350877194</v>
      </c>
    </row>
    <row r="144" spans="2:9" ht="34.5" customHeight="1">
      <c r="B144" s="103" t="s">
        <v>582</v>
      </c>
      <c r="C144" s="96" t="s">
        <v>583</v>
      </c>
      <c r="D144" s="97" t="s">
        <v>584</v>
      </c>
      <c r="E144" s="298">
        <v>31669</v>
      </c>
      <c r="F144" s="297"/>
      <c r="G144" s="297"/>
      <c r="H144" s="298">
        <v>4300</v>
      </c>
      <c r="I144" s="470"/>
    </row>
    <row r="145" spans="2:9" ht="53.25" customHeight="1">
      <c r="B145" s="103"/>
      <c r="C145" s="96" t="s">
        <v>585</v>
      </c>
      <c r="D145" s="97" t="s">
        <v>586</v>
      </c>
      <c r="E145" s="298"/>
      <c r="F145" s="297"/>
      <c r="G145" s="297"/>
      <c r="H145" s="298"/>
      <c r="I145" s="470"/>
    </row>
    <row r="146" spans="2:9" ht="34.5" customHeight="1">
      <c r="B146" s="103"/>
      <c r="C146" s="96" t="s">
        <v>587</v>
      </c>
      <c r="D146" s="97" t="s">
        <v>588</v>
      </c>
      <c r="E146" s="298">
        <f>SUM(E106+E124+E123+E83)</f>
        <v>173481</v>
      </c>
      <c r="F146" s="298">
        <f>SUM(F106+F124+F123+F83)</f>
        <v>170030</v>
      </c>
      <c r="G146" s="298">
        <f>SUM(G106+G124+G123+G83)</f>
        <v>170030</v>
      </c>
      <c r="H146" s="298">
        <f>SUM(H106+H124+H123+H83)</f>
        <v>174287</v>
      </c>
      <c r="I146" s="470">
        <f t="shared" si="0"/>
        <v>1.0250367582191378</v>
      </c>
    </row>
    <row r="147" spans="2:9" ht="34.5" customHeight="1" thickBot="1">
      <c r="B147" s="104">
        <v>89</v>
      </c>
      <c r="C147" s="105" t="s">
        <v>589</v>
      </c>
      <c r="D147" s="106" t="s">
        <v>590</v>
      </c>
      <c r="E147" s="300"/>
      <c r="F147" s="299"/>
      <c r="G147" s="299"/>
      <c r="H147" s="300"/>
      <c r="I147" s="470"/>
    </row>
    <row r="149" spans="2:9" ht="18.75">
      <c r="B149" s="2" t="s">
        <v>805</v>
      </c>
      <c r="C149" s="2"/>
      <c r="D149" s="2"/>
      <c r="E149" s="63"/>
      <c r="F149" s="64"/>
      <c r="G149" s="61" t="s">
        <v>666</v>
      </c>
      <c r="H149" s="65"/>
      <c r="I149" s="61"/>
    </row>
    <row r="150" spans="2:9" ht="18.75">
      <c r="B150" s="2"/>
      <c r="C150" s="2"/>
      <c r="D150" s="63"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N63"/>
  <sheetViews>
    <sheetView zoomScale="75" zoomScaleNormal="75" zoomScalePageLayoutView="0" workbookViewId="0" topLeftCell="A46">
      <selection activeCell="H17" sqref="H17"/>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647</v>
      </c>
    </row>
    <row r="2" spans="2:4" ht="18.75">
      <c r="B2" s="157" t="s">
        <v>764</v>
      </c>
      <c r="C2" s="139"/>
      <c r="D2" s="139"/>
    </row>
    <row r="3" spans="2:4" ht="18.75">
      <c r="B3" s="157" t="s">
        <v>763</v>
      </c>
      <c r="C3" s="139"/>
      <c r="D3" s="139"/>
    </row>
    <row r="4" ht="24.75" customHeight="1">
      <c r="I4" s="18"/>
    </row>
    <row r="5" spans="2:9" s="13" customFormat="1" ht="24.75" customHeight="1">
      <c r="B5" s="473" t="s">
        <v>104</v>
      </c>
      <c r="C5" s="473"/>
      <c r="D5" s="473"/>
      <c r="E5" s="473"/>
      <c r="F5" s="473"/>
      <c r="G5" s="473"/>
      <c r="H5" s="473"/>
      <c r="I5" s="473"/>
    </row>
    <row r="6" spans="2:9" s="13" customFormat="1" ht="24.75" customHeight="1">
      <c r="B6" s="474" t="s">
        <v>809</v>
      </c>
      <c r="C6" s="474"/>
      <c r="D6" s="474"/>
      <c r="E6" s="474"/>
      <c r="F6" s="474"/>
      <c r="G6" s="474"/>
      <c r="H6" s="474"/>
      <c r="I6" s="474"/>
    </row>
    <row r="7" ht="18.75" customHeight="1" thickBot="1">
      <c r="I7" s="158" t="s">
        <v>759</v>
      </c>
    </row>
    <row r="8" spans="2:9" ht="30.75" customHeight="1">
      <c r="B8" s="475"/>
      <c r="C8" s="477" t="s">
        <v>0</v>
      </c>
      <c r="D8" s="509" t="s">
        <v>136</v>
      </c>
      <c r="E8" s="479" t="s">
        <v>778</v>
      </c>
      <c r="F8" s="479" t="s">
        <v>780</v>
      </c>
      <c r="G8" s="472" t="s">
        <v>810</v>
      </c>
      <c r="H8" s="508"/>
      <c r="I8" s="491" t="s">
        <v>811</v>
      </c>
    </row>
    <row r="9" spans="2:9" ht="51" customHeight="1" thickBot="1">
      <c r="B9" s="476"/>
      <c r="C9" s="478"/>
      <c r="D9" s="510"/>
      <c r="E9" s="480"/>
      <c r="F9" s="480"/>
      <c r="G9" s="162" t="s">
        <v>1</v>
      </c>
      <c r="H9" s="163" t="s">
        <v>66</v>
      </c>
      <c r="I9" s="492"/>
    </row>
    <row r="10" spans="2:9" ht="31.5" customHeight="1">
      <c r="B10" s="159">
        <v>1</v>
      </c>
      <c r="C10" s="160" t="s">
        <v>106</v>
      </c>
      <c r="D10" s="161"/>
      <c r="E10" s="289"/>
      <c r="F10" s="289"/>
      <c r="G10" s="289"/>
      <c r="H10" s="289"/>
      <c r="I10" s="285"/>
    </row>
    <row r="11" spans="2:9" ht="31.5" customHeight="1">
      <c r="B11" s="146">
        <v>2</v>
      </c>
      <c r="C11" s="140" t="s">
        <v>591</v>
      </c>
      <c r="D11" s="141">
        <v>3001</v>
      </c>
      <c r="E11" s="290">
        <f>SUM(E12+E13+E14)</f>
        <v>154045</v>
      </c>
      <c r="F11" s="290">
        <f>SUM(F12+F13+F14)</f>
        <v>185254</v>
      </c>
      <c r="G11" s="290">
        <f>SUM(G12+G13+G14)</f>
        <v>136629</v>
      </c>
      <c r="H11" s="290">
        <f>SUM(H12+H13+H14)</f>
        <v>74717</v>
      </c>
      <c r="I11" s="465">
        <f>SUM(H11/G11)</f>
        <v>0.5468604761800203</v>
      </c>
    </row>
    <row r="12" spans="2:9" ht="31.5" customHeight="1">
      <c r="B12" s="146">
        <v>3</v>
      </c>
      <c r="C12" s="142" t="s">
        <v>107</v>
      </c>
      <c r="D12" s="141">
        <v>3002</v>
      </c>
      <c r="E12" s="290">
        <v>109879</v>
      </c>
      <c r="F12" s="290">
        <v>185054</v>
      </c>
      <c r="G12" s="290">
        <v>136479</v>
      </c>
      <c r="H12" s="290">
        <v>67765</v>
      </c>
      <c r="I12" s="465">
        <f>SUM(H12/G12)</f>
        <v>0.49652327464298535</v>
      </c>
    </row>
    <row r="13" spans="2:9" ht="31.5" customHeight="1">
      <c r="B13" s="146">
        <v>4</v>
      </c>
      <c r="C13" s="142" t="s">
        <v>108</v>
      </c>
      <c r="D13" s="141">
        <v>3003</v>
      </c>
      <c r="E13" s="290">
        <v>190</v>
      </c>
      <c r="F13" s="290">
        <v>200</v>
      </c>
      <c r="G13" s="290">
        <v>150</v>
      </c>
      <c r="H13" s="290">
        <v>126</v>
      </c>
      <c r="I13" s="465"/>
    </row>
    <row r="14" spans="2:9" ht="31.5" customHeight="1">
      <c r="B14" s="146">
        <v>5</v>
      </c>
      <c r="C14" s="142" t="s">
        <v>109</v>
      </c>
      <c r="D14" s="141">
        <v>3004</v>
      </c>
      <c r="E14" s="290">
        <v>43976</v>
      </c>
      <c r="F14" s="290"/>
      <c r="G14" s="290"/>
      <c r="H14" s="290">
        <v>6826</v>
      </c>
      <c r="I14" s="465"/>
    </row>
    <row r="15" spans="2:9" ht="31.5" customHeight="1">
      <c r="B15" s="146">
        <v>6</v>
      </c>
      <c r="C15" s="140" t="s">
        <v>592</v>
      </c>
      <c r="D15" s="141">
        <v>3005</v>
      </c>
      <c r="E15" s="290">
        <f>SUM(E16+E17+E18+E19+E20)</f>
        <v>112613</v>
      </c>
      <c r="F15" s="290">
        <f>SUM(F16+F17+F18+F19+F20)</f>
        <v>185254</v>
      </c>
      <c r="G15" s="290">
        <f>SUM(G16+G17+G18+G19+G20)</f>
        <v>136629</v>
      </c>
      <c r="H15" s="290">
        <f>SUM(H16+H17+H18+H19+H20)</f>
        <v>77007</v>
      </c>
      <c r="I15" s="465">
        <f>SUM(H15/G15)</f>
        <v>0.5636211931581143</v>
      </c>
    </row>
    <row r="16" spans="2:9" ht="31.5" customHeight="1">
      <c r="B16" s="146">
        <v>7</v>
      </c>
      <c r="C16" s="142" t="s">
        <v>110</v>
      </c>
      <c r="D16" s="141">
        <v>3006</v>
      </c>
      <c r="E16" s="290">
        <v>67794</v>
      </c>
      <c r="F16" s="290">
        <v>126275</v>
      </c>
      <c r="G16" s="290">
        <v>92397</v>
      </c>
      <c r="H16" s="290">
        <v>37308</v>
      </c>
      <c r="I16" s="465">
        <f>SUM(H16/G16)</f>
        <v>0.4037793434851781</v>
      </c>
    </row>
    <row r="17" spans="2:9" ht="31.5" customHeight="1">
      <c r="B17" s="146">
        <v>8</v>
      </c>
      <c r="C17" s="142" t="s">
        <v>593</v>
      </c>
      <c r="D17" s="141">
        <v>3007</v>
      </c>
      <c r="E17" s="290">
        <v>27980</v>
      </c>
      <c r="F17" s="290">
        <v>40979</v>
      </c>
      <c r="G17" s="290">
        <v>30732</v>
      </c>
      <c r="H17" s="290">
        <v>28448</v>
      </c>
      <c r="I17" s="465">
        <f>SUM(H17/G17)</f>
        <v>0.9256800728881948</v>
      </c>
    </row>
    <row r="18" spans="2:9" ht="31.5" customHeight="1">
      <c r="B18" s="146">
        <v>9</v>
      </c>
      <c r="C18" s="142" t="s">
        <v>111</v>
      </c>
      <c r="D18" s="141">
        <v>3008</v>
      </c>
      <c r="E18" s="290">
        <v>1</v>
      </c>
      <c r="F18" s="290"/>
      <c r="G18" s="290"/>
      <c r="H18" s="290"/>
      <c r="I18" s="286"/>
    </row>
    <row r="19" spans="2:9" ht="31.5" customHeight="1">
      <c r="B19" s="146">
        <v>10</v>
      </c>
      <c r="C19" s="142" t="s">
        <v>112</v>
      </c>
      <c r="D19" s="141">
        <v>3009</v>
      </c>
      <c r="E19" s="290"/>
      <c r="F19" s="290"/>
      <c r="G19" s="290"/>
      <c r="H19" s="290">
        <v>530</v>
      </c>
      <c r="I19" s="286"/>
    </row>
    <row r="20" spans="2:9" ht="31.5" customHeight="1">
      <c r="B20" s="146">
        <v>11</v>
      </c>
      <c r="C20" s="142" t="s">
        <v>594</v>
      </c>
      <c r="D20" s="141">
        <v>3010</v>
      </c>
      <c r="E20" s="290">
        <v>16838</v>
      </c>
      <c r="F20" s="290">
        <v>18000</v>
      </c>
      <c r="G20" s="290">
        <v>13500</v>
      </c>
      <c r="H20" s="290">
        <v>10721</v>
      </c>
      <c r="I20" s="465">
        <f>SUM(H20/G20)</f>
        <v>0.7941481481481482</v>
      </c>
    </row>
    <row r="21" spans="2:9" ht="31.5" customHeight="1">
      <c r="B21" s="146">
        <v>12</v>
      </c>
      <c r="C21" s="140" t="s">
        <v>595</v>
      </c>
      <c r="D21" s="141">
        <v>3011</v>
      </c>
      <c r="E21" s="290">
        <f>SUM(E11-E15)</f>
        <v>41432</v>
      </c>
      <c r="F21" s="290">
        <f>SUM(F11-F15)</f>
        <v>0</v>
      </c>
      <c r="G21" s="290">
        <f>SUM(G11-G15)</f>
        <v>0</v>
      </c>
      <c r="H21" s="290">
        <f>SUM(H11-H15)</f>
        <v>-2290</v>
      </c>
      <c r="I21" s="465"/>
    </row>
    <row r="22" spans="2:9" ht="31.5" customHeight="1">
      <c r="B22" s="146">
        <v>13</v>
      </c>
      <c r="C22" s="140" t="s">
        <v>596</v>
      </c>
      <c r="D22" s="141">
        <v>3012</v>
      </c>
      <c r="E22" s="290"/>
      <c r="F22" s="290"/>
      <c r="G22" s="290"/>
      <c r="H22" s="290"/>
      <c r="I22" s="286"/>
    </row>
    <row r="23" spans="2:9" ht="31.5" customHeight="1">
      <c r="B23" s="146">
        <v>14</v>
      </c>
      <c r="C23" s="140" t="s">
        <v>113</v>
      </c>
      <c r="D23" s="141"/>
      <c r="E23" s="290"/>
      <c r="F23" s="290"/>
      <c r="G23" s="290"/>
      <c r="H23" s="290"/>
      <c r="I23" s="286"/>
    </row>
    <row r="24" spans="2:9" ht="31.5" customHeight="1">
      <c r="B24" s="146">
        <v>15</v>
      </c>
      <c r="C24" s="140" t="s">
        <v>597</v>
      </c>
      <c r="D24" s="141">
        <v>3013</v>
      </c>
      <c r="E24" s="290">
        <f>SUM(E25+E26+E27+E28+E29)</f>
        <v>0</v>
      </c>
      <c r="F24" s="290">
        <f>SUM(F25+F26+F27+F28+F29)</f>
        <v>0</v>
      </c>
      <c r="G24" s="290">
        <f>SUM(G25+G26+G27+G28+G29)</f>
        <v>0</v>
      </c>
      <c r="H24" s="290">
        <f>SUM(H25+H26+H27+H28+H29)</f>
        <v>0</v>
      </c>
      <c r="I24" s="286"/>
    </row>
    <row r="25" spans="2:9" ht="31.5" customHeight="1">
      <c r="B25" s="146">
        <v>16</v>
      </c>
      <c r="C25" s="142" t="s">
        <v>114</v>
      </c>
      <c r="D25" s="141">
        <v>3014</v>
      </c>
      <c r="E25" s="290"/>
      <c r="F25" s="290"/>
      <c r="G25" s="290"/>
      <c r="H25" s="290"/>
      <c r="I25" s="286"/>
    </row>
    <row r="26" spans="2:9" ht="31.5" customHeight="1">
      <c r="B26" s="146">
        <v>17</v>
      </c>
      <c r="C26" s="142" t="s">
        <v>598</v>
      </c>
      <c r="D26" s="141">
        <v>3015</v>
      </c>
      <c r="E26" s="290"/>
      <c r="F26" s="290"/>
      <c r="G26" s="290"/>
      <c r="H26" s="290"/>
      <c r="I26" s="286"/>
    </row>
    <row r="27" spans="2:9" ht="31.5" customHeight="1">
      <c r="B27" s="146">
        <v>18</v>
      </c>
      <c r="C27" s="142" t="s">
        <v>115</v>
      </c>
      <c r="D27" s="141">
        <v>3016</v>
      </c>
      <c r="E27" s="290"/>
      <c r="F27" s="290"/>
      <c r="G27" s="290"/>
      <c r="H27" s="290"/>
      <c r="I27" s="286"/>
    </row>
    <row r="28" spans="2:9" ht="31.5" customHeight="1">
      <c r="B28" s="146">
        <v>19</v>
      </c>
      <c r="C28" s="142" t="s">
        <v>116</v>
      </c>
      <c r="D28" s="141">
        <v>3017</v>
      </c>
      <c r="E28" s="290"/>
      <c r="F28" s="290"/>
      <c r="G28" s="290"/>
      <c r="H28" s="290"/>
      <c r="I28" s="286"/>
    </row>
    <row r="29" spans="2:9" ht="31.5" customHeight="1">
      <c r="B29" s="146">
        <v>20</v>
      </c>
      <c r="C29" s="142" t="s">
        <v>117</v>
      </c>
      <c r="D29" s="141">
        <v>3018</v>
      </c>
      <c r="E29" s="290"/>
      <c r="F29" s="290"/>
      <c r="G29" s="290"/>
      <c r="H29" s="290"/>
      <c r="I29" s="286"/>
    </row>
    <row r="30" spans="2:9" ht="31.5" customHeight="1">
      <c r="B30" s="146">
        <v>21</v>
      </c>
      <c r="C30" s="140" t="s">
        <v>599</v>
      </c>
      <c r="D30" s="141">
        <v>3019</v>
      </c>
      <c r="E30" s="290">
        <f>SUM(E31+E32+E33)</f>
        <v>30417</v>
      </c>
      <c r="F30" s="290"/>
      <c r="G30" s="290"/>
      <c r="H30" s="290">
        <f>SUM(H31+H32+H33)</f>
        <v>0</v>
      </c>
      <c r="I30" s="286"/>
    </row>
    <row r="31" spans="2:9" ht="31.5" customHeight="1">
      <c r="B31" s="146">
        <v>22</v>
      </c>
      <c r="C31" s="142" t="s">
        <v>118</v>
      </c>
      <c r="D31" s="141">
        <v>3020</v>
      </c>
      <c r="E31" s="290"/>
      <c r="F31" s="290"/>
      <c r="G31" s="290"/>
      <c r="H31" s="290"/>
      <c r="I31" s="286"/>
    </row>
    <row r="32" spans="2:9" ht="31.5" customHeight="1">
      <c r="B32" s="146">
        <v>23</v>
      </c>
      <c r="C32" s="142" t="s">
        <v>600</v>
      </c>
      <c r="D32" s="141">
        <v>3021</v>
      </c>
      <c r="E32" s="290"/>
      <c r="F32" s="290"/>
      <c r="G32" s="290"/>
      <c r="H32" s="290"/>
      <c r="I32" s="286"/>
    </row>
    <row r="33" spans="2:9" ht="31.5" customHeight="1">
      <c r="B33" s="146">
        <v>24</v>
      </c>
      <c r="C33" s="142" t="s">
        <v>119</v>
      </c>
      <c r="D33" s="141">
        <v>3022</v>
      </c>
      <c r="E33" s="290">
        <v>30417</v>
      </c>
      <c r="F33" s="290"/>
      <c r="G33" s="290"/>
      <c r="H33" s="290"/>
      <c r="I33" s="286"/>
    </row>
    <row r="34" spans="2:9" ht="31.5" customHeight="1">
      <c r="B34" s="146">
        <v>25</v>
      </c>
      <c r="C34" s="140" t="s">
        <v>601</v>
      </c>
      <c r="D34" s="141">
        <v>3023</v>
      </c>
      <c r="E34" s="290"/>
      <c r="F34" s="290"/>
      <c r="G34" s="290"/>
      <c r="H34" s="290">
        <f>SUM(H24-H30)</f>
        <v>0</v>
      </c>
      <c r="I34" s="286"/>
    </row>
    <row r="35" spans="2:9" ht="31.5" customHeight="1">
      <c r="B35" s="146">
        <v>26</v>
      </c>
      <c r="C35" s="140" t="s">
        <v>602</v>
      </c>
      <c r="D35" s="141">
        <v>3024</v>
      </c>
      <c r="E35" s="290">
        <f>SUM(E30-E24)</f>
        <v>30417</v>
      </c>
      <c r="F35" s="290"/>
      <c r="G35" s="290"/>
      <c r="H35" s="290"/>
      <c r="I35" s="286"/>
    </row>
    <row r="36" spans="2:9" ht="31.5" customHeight="1">
      <c r="B36" s="146">
        <v>27</v>
      </c>
      <c r="C36" s="140" t="s">
        <v>120</v>
      </c>
      <c r="D36" s="141"/>
      <c r="E36" s="290"/>
      <c r="F36" s="290"/>
      <c r="G36" s="290"/>
      <c r="H36" s="290"/>
      <c r="I36" s="286"/>
    </row>
    <row r="37" spans="2:9" ht="31.5" customHeight="1">
      <c r="B37" s="146">
        <v>28</v>
      </c>
      <c r="C37" s="140" t="s">
        <v>603</v>
      </c>
      <c r="D37" s="141">
        <v>3025</v>
      </c>
      <c r="E37" s="290"/>
      <c r="F37" s="290"/>
      <c r="G37" s="290"/>
      <c r="H37" s="290"/>
      <c r="I37" s="286"/>
    </row>
    <row r="38" spans="2:9" ht="31.5" customHeight="1">
      <c r="B38" s="146">
        <v>29</v>
      </c>
      <c r="C38" s="142" t="s">
        <v>121</v>
      </c>
      <c r="D38" s="141">
        <v>3026</v>
      </c>
      <c r="E38" s="290"/>
      <c r="F38" s="290"/>
      <c r="G38" s="290"/>
      <c r="H38" s="290"/>
      <c r="I38" s="286"/>
    </row>
    <row r="39" spans="2:9" ht="31.5" customHeight="1">
      <c r="B39" s="146">
        <v>30</v>
      </c>
      <c r="C39" s="142" t="s">
        <v>604</v>
      </c>
      <c r="D39" s="141">
        <v>3027</v>
      </c>
      <c r="E39" s="290"/>
      <c r="F39" s="290"/>
      <c r="G39" s="290"/>
      <c r="H39" s="290"/>
      <c r="I39" s="286"/>
    </row>
    <row r="40" spans="2:9" ht="31.5" customHeight="1">
      <c r="B40" s="146">
        <v>31</v>
      </c>
      <c r="C40" s="142" t="s">
        <v>605</v>
      </c>
      <c r="D40" s="141">
        <v>3028</v>
      </c>
      <c r="E40" s="290"/>
      <c r="F40" s="290"/>
      <c r="G40" s="290"/>
      <c r="H40" s="290"/>
      <c r="I40" s="286"/>
    </row>
    <row r="41" spans="2:9" ht="31.5" customHeight="1">
      <c r="B41" s="146">
        <v>32</v>
      </c>
      <c r="C41" s="142" t="s">
        <v>606</v>
      </c>
      <c r="D41" s="141">
        <v>3029</v>
      </c>
      <c r="E41" s="290"/>
      <c r="F41" s="290"/>
      <c r="G41" s="290"/>
      <c r="H41" s="290"/>
      <c r="I41" s="286"/>
    </row>
    <row r="42" spans="2:9" ht="31.5" customHeight="1">
      <c r="B42" s="146">
        <v>33</v>
      </c>
      <c r="C42" s="142" t="s">
        <v>607</v>
      </c>
      <c r="D42" s="141">
        <v>3030</v>
      </c>
      <c r="E42" s="290"/>
      <c r="F42" s="290"/>
      <c r="G42" s="290"/>
      <c r="H42" s="290"/>
      <c r="I42" s="286"/>
    </row>
    <row r="43" spans="2:9" ht="31.5" customHeight="1">
      <c r="B43" s="146">
        <v>34</v>
      </c>
      <c r="C43" s="140" t="s">
        <v>608</v>
      </c>
      <c r="D43" s="141">
        <v>3031</v>
      </c>
      <c r="E43" s="290">
        <f>SUM(E44+E45+E46+E47+E48+E49)</f>
        <v>0</v>
      </c>
      <c r="F43" s="290">
        <f>SUM(F44+F45+F46+F47+F48+F49)</f>
        <v>0</v>
      </c>
      <c r="G43" s="290">
        <f>SUM(G44+G45+G46+G47+G48+G49)</f>
        <v>0</v>
      </c>
      <c r="H43" s="290">
        <f>SUM(H44+H45+H46+H47+H48+H49)</f>
        <v>0</v>
      </c>
      <c r="I43" s="286"/>
    </row>
    <row r="44" spans="2:9" ht="31.5" customHeight="1">
      <c r="B44" s="146">
        <v>35</v>
      </c>
      <c r="C44" s="142" t="s">
        <v>122</v>
      </c>
      <c r="D44" s="141">
        <v>3032</v>
      </c>
      <c r="E44" s="290"/>
      <c r="F44" s="290"/>
      <c r="G44" s="290"/>
      <c r="H44" s="290"/>
      <c r="I44" s="286"/>
    </row>
    <row r="45" spans="2:9" ht="31.5" customHeight="1">
      <c r="B45" s="146">
        <v>36</v>
      </c>
      <c r="C45" s="142" t="s">
        <v>609</v>
      </c>
      <c r="D45" s="141">
        <v>3033</v>
      </c>
      <c r="E45" s="290"/>
      <c r="F45" s="290"/>
      <c r="G45" s="290"/>
      <c r="H45" s="290"/>
      <c r="I45" s="286"/>
    </row>
    <row r="46" spans="2:9" ht="31.5" customHeight="1">
      <c r="B46" s="146">
        <v>37</v>
      </c>
      <c r="C46" s="142" t="s">
        <v>610</v>
      </c>
      <c r="D46" s="141">
        <v>3034</v>
      </c>
      <c r="E46" s="290"/>
      <c r="F46" s="290"/>
      <c r="G46" s="290"/>
      <c r="H46" s="290"/>
      <c r="I46" s="286"/>
    </row>
    <row r="47" spans="2:14" ht="31.5" customHeight="1">
      <c r="B47" s="146">
        <v>38</v>
      </c>
      <c r="C47" s="142" t="s">
        <v>611</v>
      </c>
      <c r="D47" s="141">
        <v>3035</v>
      </c>
      <c r="E47" s="290"/>
      <c r="F47" s="290"/>
      <c r="G47" s="290"/>
      <c r="H47" s="290"/>
      <c r="I47" s="286"/>
      <c r="N47" s="1"/>
    </row>
    <row r="48" spans="2:9" ht="31.5" customHeight="1">
      <c r="B48" s="146">
        <v>39</v>
      </c>
      <c r="C48" s="142" t="s">
        <v>612</v>
      </c>
      <c r="D48" s="141">
        <v>3036</v>
      </c>
      <c r="E48" s="290"/>
      <c r="F48" s="290"/>
      <c r="G48" s="290"/>
      <c r="H48" s="290"/>
      <c r="I48" s="286"/>
    </row>
    <row r="49" spans="2:9" ht="31.5" customHeight="1">
      <c r="B49" s="146">
        <v>40</v>
      </c>
      <c r="C49" s="142" t="s">
        <v>613</v>
      </c>
      <c r="D49" s="141">
        <v>3037</v>
      </c>
      <c r="E49" s="290"/>
      <c r="F49" s="290"/>
      <c r="G49" s="290"/>
      <c r="H49" s="290"/>
      <c r="I49" s="286"/>
    </row>
    <row r="50" spans="2:9" ht="31.5" customHeight="1">
      <c r="B50" s="146">
        <v>41</v>
      </c>
      <c r="C50" s="140" t="s">
        <v>614</v>
      </c>
      <c r="D50" s="141">
        <v>3038</v>
      </c>
      <c r="E50" s="290"/>
      <c r="F50" s="290"/>
      <c r="G50" s="290"/>
      <c r="H50" s="290"/>
      <c r="I50" s="286"/>
    </row>
    <row r="51" spans="2:9" ht="31.5" customHeight="1">
      <c r="B51" s="146">
        <v>42</v>
      </c>
      <c r="C51" s="140" t="s">
        <v>615</v>
      </c>
      <c r="D51" s="141">
        <v>3039</v>
      </c>
      <c r="E51" s="290"/>
      <c r="F51" s="290"/>
      <c r="G51" s="290"/>
      <c r="H51" s="290"/>
      <c r="I51" s="286"/>
    </row>
    <row r="52" spans="2:9" ht="31.5" customHeight="1">
      <c r="B52" s="146">
        <v>43</v>
      </c>
      <c r="C52" s="140" t="s">
        <v>656</v>
      </c>
      <c r="D52" s="141">
        <v>3040</v>
      </c>
      <c r="E52" s="290">
        <f>SUM(E11+E24+E37)</f>
        <v>154045</v>
      </c>
      <c r="F52" s="290">
        <f>SUM(F11+F24+F37)</f>
        <v>185254</v>
      </c>
      <c r="G52" s="290">
        <f>SUM(G11+G24+G37)</f>
        <v>136629</v>
      </c>
      <c r="H52" s="290">
        <f>SUM(H11+H24+H37)</f>
        <v>74717</v>
      </c>
      <c r="I52" s="471">
        <f>SUM(H52/G52)</f>
        <v>0.5468604761800203</v>
      </c>
    </row>
    <row r="53" spans="2:9" ht="31.5" customHeight="1">
      <c r="B53" s="146">
        <v>44</v>
      </c>
      <c r="C53" s="140" t="s">
        <v>657</v>
      </c>
      <c r="D53" s="141">
        <v>3041</v>
      </c>
      <c r="E53" s="290">
        <f>SUM(E15+E30+E43)</f>
        <v>143030</v>
      </c>
      <c r="F53" s="290">
        <f>SUM(F15+F30+F43)</f>
        <v>185254</v>
      </c>
      <c r="G53" s="290">
        <f>SUM(G15+G30+G43)</f>
        <v>136629</v>
      </c>
      <c r="H53" s="290">
        <f>SUM(H15+H30+H43)</f>
        <v>77007</v>
      </c>
      <c r="I53" s="471">
        <f>SUM(H53/G53)</f>
        <v>0.5636211931581143</v>
      </c>
    </row>
    <row r="54" spans="2:9" ht="31.5" customHeight="1">
      <c r="B54" s="146">
        <v>45</v>
      </c>
      <c r="C54" s="140" t="s">
        <v>658</v>
      </c>
      <c r="D54" s="141">
        <v>3042</v>
      </c>
      <c r="E54" s="290">
        <f>SUM(E52-E53)</f>
        <v>11015</v>
      </c>
      <c r="F54" s="290"/>
      <c r="G54" s="290"/>
      <c r="H54" s="290"/>
      <c r="I54" s="286"/>
    </row>
    <row r="55" spans="2:9" ht="31.5" customHeight="1">
      <c r="B55" s="246">
        <v>46</v>
      </c>
      <c r="C55" s="140" t="s">
        <v>659</v>
      </c>
      <c r="D55" s="141">
        <v>3043</v>
      </c>
      <c r="E55" s="290"/>
      <c r="F55" s="290"/>
      <c r="G55" s="290"/>
      <c r="H55" s="290">
        <f>SUM(H53-H52)</f>
        <v>2290</v>
      </c>
      <c r="I55" s="286"/>
    </row>
    <row r="56" spans="2:9" ht="31.5" customHeight="1">
      <c r="B56" s="159">
        <v>47</v>
      </c>
      <c r="C56" s="140" t="s">
        <v>681</v>
      </c>
      <c r="D56" s="141">
        <v>3044</v>
      </c>
      <c r="E56" s="290">
        <v>9177</v>
      </c>
      <c r="F56" s="290"/>
      <c r="G56" s="290">
        <v>19626</v>
      </c>
      <c r="H56" s="290">
        <v>20192</v>
      </c>
      <c r="I56" s="471">
        <f>SUM(H56/G56)</f>
        <v>1.0288392948130032</v>
      </c>
    </row>
    <row r="57" spans="2:9" ht="31.5" customHeight="1">
      <c r="B57" s="146">
        <v>48</v>
      </c>
      <c r="C57" s="140" t="s">
        <v>682</v>
      </c>
      <c r="D57" s="141">
        <v>3045</v>
      </c>
      <c r="E57" s="290"/>
      <c r="F57" s="290"/>
      <c r="G57" s="290"/>
      <c r="H57" s="290"/>
      <c r="I57" s="286"/>
    </row>
    <row r="58" spans="2:9" ht="31.5" customHeight="1">
      <c r="B58" s="146">
        <v>49</v>
      </c>
      <c r="C58" s="140" t="s">
        <v>195</v>
      </c>
      <c r="D58" s="141">
        <v>3046</v>
      </c>
      <c r="E58" s="291"/>
      <c r="F58" s="291"/>
      <c r="G58" s="291"/>
      <c r="H58" s="291"/>
      <c r="I58" s="286"/>
    </row>
    <row r="59" spans="2:9" ht="31.5" customHeight="1" thickBot="1">
      <c r="B59" s="147">
        <v>50</v>
      </c>
      <c r="C59" s="143" t="s">
        <v>660</v>
      </c>
      <c r="D59" s="144">
        <v>3047</v>
      </c>
      <c r="E59" s="292">
        <f>SUM(E54-E55+E56+E57-E58)</f>
        <v>20192</v>
      </c>
      <c r="F59" s="292">
        <f>SUM(F54-F55+F56+F57-F58)</f>
        <v>0</v>
      </c>
      <c r="G59" s="292">
        <f>SUM(G54-G55+G56+G57-G58)</f>
        <v>19626</v>
      </c>
      <c r="H59" s="292">
        <f>SUM(H54-H55+H56+H57-H58)</f>
        <v>17902</v>
      </c>
      <c r="I59" s="471">
        <f>SUM(H59/G59)</f>
        <v>0.9121573423010293</v>
      </c>
    </row>
    <row r="62" spans="2:12" ht="15.75">
      <c r="B62" s="511" t="s">
        <v>805</v>
      </c>
      <c r="C62" s="511"/>
      <c r="G62" s="512" t="s">
        <v>661</v>
      </c>
      <c r="H62" s="512"/>
      <c r="I62" s="512"/>
      <c r="J62" s="512"/>
      <c r="K62" s="512"/>
      <c r="L62" s="512"/>
    </row>
    <row r="63" ht="15.75">
      <c r="E63" s="113" t="s">
        <v>627</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29">
      <selection activeCell="G38" sqref="G38"/>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646</v>
      </c>
    </row>
    <row r="2" spans="2:4" ht="15.75">
      <c r="B2" s="1" t="s">
        <v>764</v>
      </c>
      <c r="D2" s="50"/>
    </row>
    <row r="3" spans="2:4" ht="15.75">
      <c r="B3" s="1" t="s">
        <v>763</v>
      </c>
      <c r="D3" s="50"/>
    </row>
    <row r="5" spans="2:9" ht="20.25">
      <c r="B5" s="514" t="s">
        <v>57</v>
      </c>
      <c r="C5" s="514"/>
      <c r="D5" s="514"/>
      <c r="E5" s="514"/>
      <c r="F5" s="514"/>
      <c r="G5" s="514"/>
      <c r="H5" s="514"/>
      <c r="I5" s="1"/>
    </row>
    <row r="6" spans="3:9" ht="19.5" thickBot="1">
      <c r="C6" s="1"/>
      <c r="D6" s="51"/>
      <c r="E6" s="1"/>
      <c r="F6" s="1"/>
      <c r="G6" s="1"/>
      <c r="H6" s="150" t="s">
        <v>4</v>
      </c>
      <c r="I6" s="1"/>
    </row>
    <row r="7" spans="2:24" ht="25.5" customHeight="1">
      <c r="B7" s="515" t="s">
        <v>9</v>
      </c>
      <c r="C7" s="517" t="s">
        <v>25</v>
      </c>
      <c r="D7" s="495" t="s">
        <v>778</v>
      </c>
      <c r="E7" s="495" t="s">
        <v>779</v>
      </c>
      <c r="F7" s="497" t="s">
        <v>812</v>
      </c>
      <c r="G7" s="521"/>
      <c r="H7" s="519" t="s">
        <v>813</v>
      </c>
      <c r="I7" s="522"/>
      <c r="J7" s="523"/>
      <c r="K7" s="522"/>
      <c r="L7" s="523"/>
      <c r="M7" s="522"/>
      <c r="N7" s="523"/>
      <c r="O7" s="522"/>
      <c r="P7" s="523"/>
      <c r="Q7" s="522"/>
      <c r="R7" s="523"/>
      <c r="S7" s="523"/>
      <c r="T7" s="523"/>
      <c r="U7" s="5"/>
      <c r="V7" s="5"/>
      <c r="W7" s="5"/>
      <c r="X7" s="5"/>
    </row>
    <row r="8" spans="2:24" ht="36.75" customHeight="1" thickBot="1">
      <c r="B8" s="516"/>
      <c r="C8" s="518"/>
      <c r="D8" s="496"/>
      <c r="E8" s="496"/>
      <c r="F8" s="177" t="s">
        <v>1</v>
      </c>
      <c r="G8" s="178" t="s">
        <v>66</v>
      </c>
      <c r="H8" s="520"/>
      <c r="I8" s="522"/>
      <c r="J8" s="522"/>
      <c r="K8" s="522"/>
      <c r="L8" s="522"/>
      <c r="M8" s="522"/>
      <c r="N8" s="522"/>
      <c r="O8" s="522"/>
      <c r="P8" s="523"/>
      <c r="Q8" s="522"/>
      <c r="R8" s="523"/>
      <c r="S8" s="523"/>
      <c r="T8" s="523"/>
      <c r="U8" s="5"/>
      <c r="V8" s="5"/>
      <c r="W8" s="5"/>
      <c r="X8" s="5"/>
    </row>
    <row r="9" spans="2:24" s="61" customFormat="1" ht="35.25" customHeight="1">
      <c r="B9" s="179" t="s">
        <v>79</v>
      </c>
      <c r="C9" s="176" t="s">
        <v>133</v>
      </c>
      <c r="D9" s="423">
        <v>16802738</v>
      </c>
      <c r="E9" s="423">
        <v>16802738</v>
      </c>
      <c r="F9" s="423">
        <v>12602053</v>
      </c>
      <c r="G9" s="423">
        <v>12210526</v>
      </c>
      <c r="H9" s="429">
        <f>SUM(G9/F9)</f>
        <v>0.96893149076583</v>
      </c>
      <c r="I9" s="62"/>
      <c r="J9" s="62"/>
      <c r="K9" s="62"/>
      <c r="L9" s="62"/>
      <c r="M9" s="62"/>
      <c r="N9" s="62"/>
      <c r="O9" s="62"/>
      <c r="P9" s="62"/>
      <c r="Q9" s="62"/>
      <c r="R9" s="62"/>
      <c r="S9" s="62"/>
      <c r="T9" s="62"/>
      <c r="U9" s="62"/>
      <c r="V9" s="62"/>
      <c r="W9" s="62"/>
      <c r="X9" s="62"/>
    </row>
    <row r="10" spans="2:24" s="61" customFormat="1" ht="35.25" customHeight="1">
      <c r="B10" s="180" t="s">
        <v>80</v>
      </c>
      <c r="C10" s="70" t="s">
        <v>196</v>
      </c>
      <c r="D10" s="424">
        <v>23451772</v>
      </c>
      <c r="E10" s="424">
        <v>23451772</v>
      </c>
      <c r="F10" s="424">
        <v>17588829</v>
      </c>
      <c r="G10" s="424">
        <v>16977195</v>
      </c>
      <c r="H10" s="429">
        <f aca="true" t="shared" si="0" ref="H10:H16">SUM(G10/F10)</f>
        <v>0.9652259965686175</v>
      </c>
      <c r="I10" s="62"/>
      <c r="J10" s="62"/>
      <c r="K10" s="62"/>
      <c r="L10" s="62"/>
      <c r="M10" s="62"/>
      <c r="N10" s="62"/>
      <c r="O10" s="62"/>
      <c r="P10" s="62"/>
      <c r="Q10" s="62"/>
      <c r="R10" s="62"/>
      <c r="S10" s="62"/>
      <c r="T10" s="62"/>
      <c r="U10" s="62"/>
      <c r="V10" s="62"/>
      <c r="W10" s="62"/>
      <c r="X10" s="62"/>
    </row>
    <row r="11" spans="2:24" s="61" customFormat="1" ht="35.25" customHeight="1">
      <c r="B11" s="180" t="s">
        <v>81</v>
      </c>
      <c r="C11" s="70" t="s">
        <v>197</v>
      </c>
      <c r="D11" s="424">
        <v>27649639</v>
      </c>
      <c r="E11" s="424">
        <v>27649639</v>
      </c>
      <c r="F11" s="424">
        <v>20737230</v>
      </c>
      <c r="G11" s="424">
        <v>20009032</v>
      </c>
      <c r="H11" s="429">
        <f t="shared" si="0"/>
        <v>0.9648845096476241</v>
      </c>
      <c r="I11" s="62"/>
      <c r="J11" s="62"/>
      <c r="K11" s="62"/>
      <c r="L11" s="62"/>
      <c r="M11" s="62"/>
      <c r="N11" s="62"/>
      <c r="O11" s="62"/>
      <c r="P11" s="62"/>
      <c r="Q11" s="62"/>
      <c r="R11" s="62"/>
      <c r="S11" s="62"/>
      <c r="T11" s="62"/>
      <c r="U11" s="62"/>
      <c r="V11" s="62"/>
      <c r="W11" s="62"/>
      <c r="X11" s="62"/>
    </row>
    <row r="12" spans="2:24" s="61" customFormat="1" ht="35.25" customHeight="1">
      <c r="B12" s="180" t="s">
        <v>82</v>
      </c>
      <c r="C12" s="70" t="s">
        <v>203</v>
      </c>
      <c r="D12" s="424">
        <f>SUM(D13+D14)</f>
        <v>26</v>
      </c>
      <c r="E12" s="424">
        <f>SUM(E13+E14)</f>
        <v>26</v>
      </c>
      <c r="F12" s="424">
        <f>SUM(F13+F14)</f>
        <v>26</v>
      </c>
      <c r="G12" s="424">
        <f>SUM(G13+G14)</f>
        <v>25</v>
      </c>
      <c r="H12" s="429">
        <f t="shared" si="0"/>
        <v>0.9615384615384616</v>
      </c>
      <c r="I12" s="62"/>
      <c r="J12" s="62"/>
      <c r="K12" s="62"/>
      <c r="L12" s="62"/>
      <c r="M12" s="62"/>
      <c r="N12" s="62"/>
      <c r="O12" s="62"/>
      <c r="P12" s="62"/>
      <c r="Q12" s="62"/>
      <c r="R12" s="62"/>
      <c r="S12" s="62"/>
      <c r="T12" s="62"/>
      <c r="U12" s="62"/>
      <c r="V12" s="62"/>
      <c r="W12" s="62"/>
      <c r="X12" s="62"/>
    </row>
    <row r="13" spans="2:24" s="61" customFormat="1" ht="35.25" customHeight="1">
      <c r="B13" s="180" t="s">
        <v>201</v>
      </c>
      <c r="C13" s="71" t="s">
        <v>198</v>
      </c>
      <c r="D13" s="424">
        <v>25</v>
      </c>
      <c r="E13" s="424">
        <v>24</v>
      </c>
      <c r="F13" s="424">
        <v>24</v>
      </c>
      <c r="G13" s="424">
        <v>23</v>
      </c>
      <c r="H13" s="429">
        <f t="shared" si="0"/>
        <v>0.9583333333333334</v>
      </c>
      <c r="I13" s="62"/>
      <c r="J13" s="62"/>
      <c r="K13" s="62"/>
      <c r="L13" s="62"/>
      <c r="M13" s="62"/>
      <c r="N13" s="62"/>
      <c r="O13" s="62"/>
      <c r="P13" s="62"/>
      <c r="Q13" s="62"/>
      <c r="R13" s="62"/>
      <c r="S13" s="62"/>
      <c r="T13" s="62"/>
      <c r="U13" s="62"/>
      <c r="V13" s="62"/>
      <c r="W13" s="62"/>
      <c r="X13" s="62"/>
    </row>
    <row r="14" spans="2:24" s="61" customFormat="1" ht="35.25" customHeight="1">
      <c r="B14" s="180" t="s">
        <v>200</v>
      </c>
      <c r="C14" s="71" t="s">
        <v>199</v>
      </c>
      <c r="D14" s="424">
        <v>1</v>
      </c>
      <c r="E14" s="424">
        <v>2</v>
      </c>
      <c r="F14" s="424">
        <v>2</v>
      </c>
      <c r="G14" s="424">
        <v>2</v>
      </c>
      <c r="H14" s="429">
        <f t="shared" si="0"/>
        <v>1</v>
      </c>
      <c r="I14" s="62"/>
      <c r="J14" s="62"/>
      <c r="K14" s="62"/>
      <c r="L14" s="62"/>
      <c r="M14" s="62"/>
      <c r="N14" s="62"/>
      <c r="O14" s="62"/>
      <c r="P14" s="62"/>
      <c r="Q14" s="62"/>
      <c r="R14" s="62"/>
      <c r="S14" s="62"/>
      <c r="T14" s="62"/>
      <c r="U14" s="62"/>
      <c r="V14" s="62"/>
      <c r="W14" s="62"/>
      <c r="X14" s="62"/>
    </row>
    <row r="15" spans="2:24" s="61" customFormat="1" ht="35.25" customHeight="1">
      <c r="B15" s="180" t="s">
        <v>172</v>
      </c>
      <c r="C15" s="72" t="s">
        <v>26</v>
      </c>
      <c r="D15" s="424">
        <v>2563000</v>
      </c>
      <c r="E15" s="424">
        <v>4200000</v>
      </c>
      <c r="F15" s="424">
        <v>3150000</v>
      </c>
      <c r="G15" s="424">
        <v>2277928</v>
      </c>
      <c r="H15" s="429">
        <f t="shared" si="0"/>
        <v>0.723151746031746</v>
      </c>
      <c r="I15" s="62"/>
      <c r="J15" s="62"/>
      <c r="K15" s="62"/>
      <c r="L15" s="62"/>
      <c r="M15" s="62"/>
      <c r="N15" s="62"/>
      <c r="O15" s="62"/>
      <c r="P15" s="62"/>
      <c r="Q15" s="62"/>
      <c r="R15" s="62"/>
      <c r="S15" s="62"/>
      <c r="T15" s="62"/>
      <c r="U15" s="62"/>
      <c r="V15" s="62"/>
      <c r="W15" s="62"/>
      <c r="X15" s="62"/>
    </row>
    <row r="16" spans="2:24" s="61" customFormat="1" ht="35.25" customHeight="1">
      <c r="B16" s="180" t="s">
        <v>173</v>
      </c>
      <c r="C16" s="72" t="s">
        <v>123</v>
      </c>
      <c r="D16" s="424">
        <v>4</v>
      </c>
      <c r="E16" s="425">
        <v>5</v>
      </c>
      <c r="F16" s="425">
        <v>5</v>
      </c>
      <c r="G16" s="425">
        <v>4</v>
      </c>
      <c r="H16" s="429">
        <f t="shared" si="0"/>
        <v>0.8</v>
      </c>
      <c r="I16" s="62"/>
      <c r="J16" s="62"/>
      <c r="K16" s="62"/>
      <c r="L16" s="62"/>
      <c r="M16" s="62"/>
      <c r="N16" s="62"/>
      <c r="O16" s="62"/>
      <c r="P16" s="62"/>
      <c r="Q16" s="62"/>
      <c r="R16" s="62"/>
      <c r="S16" s="62"/>
      <c r="T16" s="62"/>
      <c r="U16" s="62"/>
      <c r="V16" s="62"/>
      <c r="W16" s="62"/>
      <c r="X16" s="62"/>
    </row>
    <row r="17" spans="2:24" s="61" customFormat="1" ht="35.25" customHeight="1">
      <c r="B17" s="180" t="s">
        <v>174</v>
      </c>
      <c r="C17" s="72" t="s">
        <v>27</v>
      </c>
      <c r="D17" s="425"/>
      <c r="E17" s="425"/>
      <c r="F17" s="424"/>
      <c r="G17" s="424"/>
      <c r="H17" s="430"/>
      <c r="I17" s="62"/>
      <c r="J17" s="62"/>
      <c r="K17" s="62"/>
      <c r="L17" s="62"/>
      <c r="M17" s="62"/>
      <c r="N17" s="62"/>
      <c r="O17" s="62"/>
      <c r="P17" s="62"/>
      <c r="Q17" s="62"/>
      <c r="R17" s="62"/>
      <c r="S17" s="62"/>
      <c r="T17" s="62"/>
      <c r="U17" s="62"/>
      <c r="V17" s="62"/>
      <c r="W17" s="62"/>
      <c r="X17" s="62"/>
    </row>
    <row r="18" spans="2:24" s="61" customFormat="1" ht="35.25" customHeight="1">
      <c r="B18" s="180" t="s">
        <v>175</v>
      </c>
      <c r="C18" s="72" t="s">
        <v>124</v>
      </c>
      <c r="D18" s="425"/>
      <c r="E18" s="425"/>
      <c r="F18" s="424"/>
      <c r="G18" s="424"/>
      <c r="H18" s="430"/>
      <c r="I18" s="62"/>
      <c r="J18" s="62"/>
      <c r="K18" s="62"/>
      <c r="L18" s="62"/>
      <c r="M18" s="62"/>
      <c r="N18" s="62"/>
      <c r="O18" s="62"/>
      <c r="P18" s="62"/>
      <c r="Q18" s="62"/>
      <c r="R18" s="62"/>
      <c r="S18" s="62"/>
      <c r="T18" s="62"/>
      <c r="U18" s="62"/>
      <c r="V18" s="62"/>
      <c r="W18" s="62"/>
      <c r="X18" s="62"/>
    </row>
    <row r="19" spans="2:24" s="61" customFormat="1" ht="35.25" customHeight="1">
      <c r="B19" s="180" t="s">
        <v>176</v>
      </c>
      <c r="C19" s="73" t="s">
        <v>28</v>
      </c>
      <c r="D19" s="425"/>
      <c r="E19" s="425"/>
      <c r="F19" s="424"/>
      <c r="G19" s="424"/>
      <c r="H19" s="430"/>
      <c r="I19" s="62"/>
      <c r="J19" s="62"/>
      <c r="K19" s="62"/>
      <c r="L19" s="62"/>
      <c r="M19" s="62"/>
      <c r="N19" s="62"/>
      <c r="O19" s="62"/>
      <c r="P19" s="62"/>
      <c r="Q19" s="62"/>
      <c r="R19" s="62"/>
      <c r="S19" s="62"/>
      <c r="T19" s="62"/>
      <c r="U19" s="62"/>
      <c r="V19" s="62"/>
      <c r="W19" s="62"/>
      <c r="X19" s="62"/>
    </row>
    <row r="20" spans="2:24" s="61" customFormat="1" ht="35.25" customHeight="1">
      <c r="B20" s="180" t="s">
        <v>177</v>
      </c>
      <c r="C20" s="77" t="s">
        <v>125</v>
      </c>
      <c r="D20" s="426"/>
      <c r="E20" s="426"/>
      <c r="F20" s="424"/>
      <c r="G20" s="424"/>
      <c r="H20" s="430"/>
      <c r="I20" s="62"/>
      <c r="J20" s="62"/>
      <c r="K20" s="62"/>
      <c r="L20" s="62"/>
      <c r="M20" s="62"/>
      <c r="N20" s="62"/>
      <c r="O20" s="62"/>
      <c r="P20" s="62"/>
      <c r="Q20" s="62"/>
      <c r="R20" s="62"/>
      <c r="S20" s="62"/>
      <c r="T20" s="62"/>
      <c r="U20" s="62"/>
      <c r="V20" s="62"/>
      <c r="W20" s="62"/>
      <c r="X20" s="62"/>
    </row>
    <row r="21" spans="2:24" s="61" customFormat="1" ht="35.25" customHeight="1">
      <c r="B21" s="180" t="s">
        <v>178</v>
      </c>
      <c r="C21" s="73" t="s">
        <v>29</v>
      </c>
      <c r="D21" s="426"/>
      <c r="E21" s="426"/>
      <c r="F21" s="424"/>
      <c r="G21" s="424"/>
      <c r="H21" s="430"/>
      <c r="I21" s="62"/>
      <c r="J21" s="62"/>
      <c r="K21" s="62"/>
      <c r="L21" s="62"/>
      <c r="M21" s="62"/>
      <c r="N21" s="62"/>
      <c r="O21" s="62"/>
      <c r="P21" s="62"/>
      <c r="Q21" s="62"/>
      <c r="R21" s="62"/>
      <c r="S21" s="62"/>
      <c r="T21" s="62"/>
      <c r="U21" s="62"/>
      <c r="V21" s="62"/>
      <c r="W21" s="62"/>
      <c r="X21" s="62"/>
    </row>
    <row r="22" spans="2:24" s="61" customFormat="1" ht="35.25" customHeight="1">
      <c r="B22" s="180" t="s">
        <v>179</v>
      </c>
      <c r="C22" s="72" t="s">
        <v>773</v>
      </c>
      <c r="D22" s="426"/>
      <c r="E22" s="426"/>
      <c r="F22" s="424"/>
      <c r="G22" s="424"/>
      <c r="H22" s="430"/>
      <c r="I22" s="62"/>
      <c r="J22" s="62"/>
      <c r="K22" s="62"/>
      <c r="L22" s="62"/>
      <c r="M22" s="62"/>
      <c r="N22" s="62"/>
      <c r="O22" s="62"/>
      <c r="P22" s="62"/>
      <c r="Q22" s="62"/>
      <c r="R22" s="62"/>
      <c r="S22" s="62"/>
      <c r="T22" s="62"/>
      <c r="U22" s="62"/>
      <c r="V22" s="62"/>
      <c r="W22" s="62"/>
      <c r="X22" s="62"/>
    </row>
    <row r="23" spans="2:24" s="61" customFormat="1" ht="35.25" customHeight="1">
      <c r="B23" s="180" t="s">
        <v>180</v>
      </c>
      <c r="C23" s="73" t="s">
        <v>135</v>
      </c>
      <c r="D23" s="426"/>
      <c r="E23" s="426"/>
      <c r="F23" s="424"/>
      <c r="G23" s="424"/>
      <c r="H23" s="430"/>
      <c r="I23" s="62"/>
      <c r="J23" s="62"/>
      <c r="K23" s="62"/>
      <c r="L23" s="62"/>
      <c r="M23" s="62"/>
      <c r="N23" s="62"/>
      <c r="O23" s="62"/>
      <c r="P23" s="62"/>
      <c r="Q23" s="62"/>
      <c r="R23" s="62"/>
      <c r="S23" s="62"/>
      <c r="T23" s="62"/>
      <c r="U23" s="62"/>
      <c r="V23" s="62"/>
      <c r="W23" s="62"/>
      <c r="X23" s="62"/>
    </row>
    <row r="24" spans="2:24" s="61" customFormat="1" ht="35.25" customHeight="1">
      <c r="B24" s="180" t="s">
        <v>98</v>
      </c>
      <c r="C24" s="73" t="s">
        <v>134</v>
      </c>
      <c r="D24" s="426"/>
      <c r="E24" s="426"/>
      <c r="F24" s="424"/>
      <c r="G24" s="424"/>
      <c r="H24" s="430"/>
      <c r="I24" s="62"/>
      <c r="J24" s="62"/>
      <c r="K24" s="62"/>
      <c r="L24" s="62"/>
      <c r="M24" s="62"/>
      <c r="N24" s="62"/>
      <c r="O24" s="62"/>
      <c r="P24" s="62"/>
      <c r="Q24" s="62"/>
      <c r="R24" s="62"/>
      <c r="S24" s="62"/>
      <c r="T24" s="62"/>
      <c r="U24" s="62"/>
      <c r="V24" s="62"/>
      <c r="W24" s="62"/>
      <c r="X24" s="62"/>
    </row>
    <row r="25" spans="2:24" s="61" customFormat="1" ht="35.25" customHeight="1">
      <c r="B25" s="180" t="s">
        <v>181</v>
      </c>
      <c r="C25" s="73" t="s">
        <v>126</v>
      </c>
      <c r="D25" s="426"/>
      <c r="E25" s="426"/>
      <c r="F25" s="424"/>
      <c r="G25" s="424"/>
      <c r="H25" s="430"/>
      <c r="I25" s="62"/>
      <c r="J25" s="62"/>
      <c r="K25" s="62"/>
      <c r="L25" s="62"/>
      <c r="M25" s="62"/>
      <c r="N25" s="62"/>
      <c r="O25" s="62"/>
      <c r="P25" s="62"/>
      <c r="Q25" s="62"/>
      <c r="R25" s="62"/>
      <c r="S25" s="62"/>
      <c r="T25" s="62"/>
      <c r="U25" s="62"/>
      <c r="V25" s="62"/>
      <c r="W25" s="62"/>
      <c r="X25" s="62"/>
    </row>
    <row r="26" spans="2:24" s="61" customFormat="1" ht="35.25" customHeight="1">
      <c r="B26" s="180" t="s">
        <v>182</v>
      </c>
      <c r="C26" s="73" t="s">
        <v>127</v>
      </c>
      <c r="D26" s="426"/>
      <c r="E26" s="426"/>
      <c r="F26" s="424"/>
      <c r="G26" s="424"/>
      <c r="H26" s="430"/>
      <c r="I26" s="62"/>
      <c r="J26" s="62"/>
      <c r="K26" s="62"/>
      <c r="L26" s="62"/>
      <c r="M26" s="62"/>
      <c r="N26" s="62"/>
      <c r="O26" s="62"/>
      <c r="P26" s="62"/>
      <c r="Q26" s="62"/>
      <c r="R26" s="62"/>
      <c r="S26" s="62"/>
      <c r="T26" s="62"/>
      <c r="U26" s="62"/>
      <c r="V26" s="62"/>
      <c r="W26" s="62"/>
      <c r="X26" s="62"/>
    </row>
    <row r="27" spans="2:24" s="61" customFormat="1" ht="35.25" customHeight="1">
      <c r="B27" s="180" t="s">
        <v>183</v>
      </c>
      <c r="C27" s="73" t="s">
        <v>128</v>
      </c>
      <c r="D27" s="424">
        <v>131962</v>
      </c>
      <c r="E27" s="426">
        <v>1583556</v>
      </c>
      <c r="F27" s="426">
        <v>1187667</v>
      </c>
      <c r="G27" s="424">
        <v>1187658</v>
      </c>
      <c r="H27" s="429">
        <f>SUM(G27/F27)</f>
        <v>0.9999924221183211</v>
      </c>
      <c r="I27" s="62"/>
      <c r="J27" s="62"/>
      <c r="K27" s="62"/>
      <c r="L27" s="62"/>
      <c r="M27" s="62"/>
      <c r="N27" s="62"/>
      <c r="O27" s="62"/>
      <c r="P27" s="62"/>
      <c r="Q27" s="62"/>
      <c r="R27" s="62"/>
      <c r="S27" s="62"/>
      <c r="T27" s="62"/>
      <c r="U27" s="62"/>
      <c r="V27" s="62"/>
      <c r="W27" s="62"/>
      <c r="X27" s="62"/>
    </row>
    <row r="28" spans="2:24" s="61" customFormat="1" ht="35.25" customHeight="1">
      <c r="B28" s="180" t="s">
        <v>184</v>
      </c>
      <c r="C28" s="73" t="s">
        <v>129</v>
      </c>
      <c r="D28" s="424">
        <v>3</v>
      </c>
      <c r="E28" s="426">
        <v>3</v>
      </c>
      <c r="F28" s="426">
        <v>3</v>
      </c>
      <c r="G28" s="424">
        <v>3</v>
      </c>
      <c r="H28" s="429">
        <f>SUM(G28/F28)</f>
        <v>1</v>
      </c>
      <c r="I28" s="62"/>
      <c r="J28" s="62"/>
      <c r="K28" s="62"/>
      <c r="L28" s="62"/>
      <c r="M28" s="62"/>
      <c r="N28" s="62"/>
      <c r="O28" s="62"/>
      <c r="P28" s="62"/>
      <c r="Q28" s="62"/>
      <c r="R28" s="62"/>
      <c r="S28" s="62"/>
      <c r="T28" s="62"/>
      <c r="U28" s="62"/>
      <c r="V28" s="62"/>
      <c r="W28" s="62"/>
      <c r="X28" s="62"/>
    </row>
    <row r="29" spans="2:24" s="61" customFormat="1" ht="35.25" customHeight="1">
      <c r="B29" s="180" t="s">
        <v>185</v>
      </c>
      <c r="C29" s="73" t="s">
        <v>30</v>
      </c>
      <c r="D29" s="424">
        <v>67068</v>
      </c>
      <c r="E29" s="426">
        <v>920000</v>
      </c>
      <c r="F29" s="426">
        <v>690000</v>
      </c>
      <c r="G29" s="424">
        <v>555240</v>
      </c>
      <c r="H29" s="429">
        <f>SUM(G29/F29)</f>
        <v>0.804695652173913</v>
      </c>
      <c r="I29" s="62"/>
      <c r="J29" s="62"/>
      <c r="K29" s="62"/>
      <c r="L29" s="62"/>
      <c r="M29" s="62"/>
      <c r="N29" s="62"/>
      <c r="O29" s="62"/>
      <c r="P29" s="62"/>
      <c r="Q29" s="62"/>
      <c r="R29" s="62"/>
      <c r="S29" s="62"/>
      <c r="T29" s="62"/>
      <c r="U29" s="62"/>
      <c r="V29" s="62"/>
      <c r="W29" s="62"/>
      <c r="X29" s="62"/>
    </row>
    <row r="30" spans="2:24" s="61" customFormat="1" ht="35.25" customHeight="1">
      <c r="B30" s="180" t="s">
        <v>186</v>
      </c>
      <c r="C30" s="73" t="s">
        <v>130</v>
      </c>
      <c r="D30" s="426"/>
      <c r="E30" s="426">
        <v>80000</v>
      </c>
      <c r="F30" s="426">
        <v>60000</v>
      </c>
      <c r="G30" s="424">
        <v>8271</v>
      </c>
      <c r="H30" s="429">
        <f>SUM(G30/F30)</f>
        <v>0.13785</v>
      </c>
      <c r="I30" s="62"/>
      <c r="J30" s="62"/>
      <c r="K30" s="62"/>
      <c r="L30" s="62"/>
      <c r="M30" s="62"/>
      <c r="N30" s="62"/>
      <c r="O30" s="62"/>
      <c r="P30" s="62"/>
      <c r="Q30" s="62"/>
      <c r="R30" s="62"/>
      <c r="S30" s="62"/>
      <c r="T30" s="62"/>
      <c r="U30" s="62"/>
      <c r="V30" s="62"/>
      <c r="W30" s="62"/>
      <c r="X30" s="62"/>
    </row>
    <row r="31" spans="2:24" s="68" customFormat="1" ht="35.25" customHeight="1">
      <c r="B31" s="180" t="s">
        <v>187</v>
      </c>
      <c r="C31" s="74" t="s">
        <v>131</v>
      </c>
      <c r="D31" s="426"/>
      <c r="E31" s="426"/>
      <c r="F31" s="426"/>
      <c r="G31" s="424"/>
      <c r="H31" s="429"/>
      <c r="I31" s="75"/>
      <c r="J31" s="75"/>
      <c r="K31" s="75"/>
      <c r="L31" s="75"/>
      <c r="M31" s="75"/>
      <c r="N31" s="75"/>
      <c r="O31" s="75"/>
      <c r="P31" s="75"/>
      <c r="Q31" s="75"/>
      <c r="R31" s="75"/>
      <c r="S31" s="75"/>
      <c r="T31" s="75"/>
      <c r="U31" s="75"/>
      <c r="V31" s="75"/>
      <c r="W31" s="75"/>
      <c r="X31" s="75"/>
    </row>
    <row r="32" spans="2:24" s="61" customFormat="1" ht="35.25" customHeight="1">
      <c r="B32" s="180" t="s">
        <v>188</v>
      </c>
      <c r="C32" s="73" t="s">
        <v>31</v>
      </c>
      <c r="D32" s="426"/>
      <c r="E32" s="426">
        <v>250000</v>
      </c>
      <c r="F32" s="424"/>
      <c r="G32" s="424"/>
      <c r="H32" s="429"/>
      <c r="I32" s="62"/>
      <c r="J32" s="62"/>
      <c r="K32" s="62"/>
      <c r="L32" s="62"/>
      <c r="M32" s="62"/>
      <c r="N32" s="62"/>
      <c r="O32" s="62"/>
      <c r="P32" s="62"/>
      <c r="Q32" s="62"/>
      <c r="R32" s="62"/>
      <c r="S32" s="62"/>
      <c r="T32" s="62"/>
      <c r="U32" s="62"/>
      <c r="V32" s="62"/>
      <c r="W32" s="62"/>
      <c r="X32" s="62"/>
    </row>
    <row r="33" spans="2:24" s="61" customFormat="1" ht="35.25" customHeight="1">
      <c r="B33" s="180" t="s">
        <v>189</v>
      </c>
      <c r="C33" s="73" t="s">
        <v>67</v>
      </c>
      <c r="D33" s="426"/>
      <c r="E33" s="426"/>
      <c r="F33" s="424"/>
      <c r="G33" s="424"/>
      <c r="H33" s="429"/>
      <c r="I33" s="62"/>
      <c r="J33" s="62"/>
      <c r="K33" s="62"/>
      <c r="L33" s="62"/>
      <c r="M33" s="62"/>
      <c r="N33" s="62"/>
      <c r="O33" s="62"/>
      <c r="P33" s="62"/>
      <c r="Q33" s="62"/>
      <c r="R33" s="62"/>
      <c r="S33" s="62"/>
      <c r="T33" s="62"/>
      <c r="U33" s="62"/>
      <c r="V33" s="62"/>
      <c r="W33" s="62"/>
      <c r="X33" s="62"/>
    </row>
    <row r="34" spans="2:24" s="61" customFormat="1" ht="35.25" customHeight="1">
      <c r="B34" s="180" t="s">
        <v>99</v>
      </c>
      <c r="C34" s="73" t="s">
        <v>32</v>
      </c>
      <c r="D34" s="426"/>
      <c r="E34" s="426">
        <v>200000</v>
      </c>
      <c r="F34" s="426">
        <v>200000</v>
      </c>
      <c r="G34" s="424">
        <v>116320</v>
      </c>
      <c r="H34" s="429">
        <f>SUM(G34/F34)</f>
        <v>0.5816</v>
      </c>
      <c r="I34" s="62"/>
      <c r="J34" s="62"/>
      <c r="K34" s="62"/>
      <c r="L34" s="62"/>
      <c r="M34" s="62"/>
      <c r="N34" s="62"/>
      <c r="O34" s="62"/>
      <c r="P34" s="62"/>
      <c r="Q34" s="62"/>
      <c r="R34" s="62"/>
      <c r="S34" s="62"/>
      <c r="T34" s="62"/>
      <c r="U34" s="62"/>
      <c r="V34" s="62"/>
      <c r="W34" s="62"/>
      <c r="X34" s="62"/>
    </row>
    <row r="35" spans="2:24" s="61" customFormat="1" ht="35.25" customHeight="1">
      <c r="B35" s="180" t="s">
        <v>190</v>
      </c>
      <c r="C35" s="73" t="s">
        <v>67</v>
      </c>
      <c r="D35" s="426"/>
      <c r="E35" s="426">
        <v>2</v>
      </c>
      <c r="F35" s="426">
        <v>2</v>
      </c>
      <c r="G35" s="424">
        <v>2</v>
      </c>
      <c r="H35" s="429">
        <f>SUM(G35/F35)</f>
        <v>1</v>
      </c>
      <c r="I35" s="62"/>
      <c r="J35" s="62"/>
      <c r="K35" s="62"/>
      <c r="L35" s="62"/>
      <c r="M35" s="62"/>
      <c r="N35" s="62"/>
      <c r="O35" s="62"/>
      <c r="P35" s="62"/>
      <c r="Q35" s="62"/>
      <c r="R35" s="62"/>
      <c r="S35" s="62"/>
      <c r="T35" s="62"/>
      <c r="U35" s="62"/>
      <c r="V35" s="62"/>
      <c r="W35" s="62"/>
      <c r="X35" s="62"/>
    </row>
    <row r="36" spans="2:24" s="61" customFormat="1" ht="35.25" customHeight="1">
      <c r="B36" s="180" t="s">
        <v>191</v>
      </c>
      <c r="C36" s="73" t="s">
        <v>33</v>
      </c>
      <c r="D36" s="426"/>
      <c r="E36" s="426"/>
      <c r="F36" s="426"/>
      <c r="G36" s="424"/>
      <c r="H36" s="429"/>
      <c r="I36" s="62"/>
      <c r="J36" s="62"/>
      <c r="K36" s="62"/>
      <c r="L36" s="62"/>
      <c r="M36" s="62"/>
      <c r="N36" s="62"/>
      <c r="O36" s="62"/>
      <c r="P36" s="62"/>
      <c r="Q36" s="62"/>
      <c r="R36" s="62"/>
      <c r="S36" s="62"/>
      <c r="T36" s="62"/>
      <c r="U36" s="62"/>
      <c r="V36" s="62"/>
      <c r="W36" s="62"/>
      <c r="X36" s="62"/>
    </row>
    <row r="37" spans="2:24" s="61" customFormat="1" ht="35.25" customHeight="1">
      <c r="B37" s="180" t="s">
        <v>192</v>
      </c>
      <c r="C37" s="73" t="s">
        <v>34</v>
      </c>
      <c r="D37" s="426"/>
      <c r="E37" s="426">
        <v>2000000</v>
      </c>
      <c r="F37" s="426">
        <v>1500000</v>
      </c>
      <c r="G37" s="424">
        <v>1491137</v>
      </c>
      <c r="H37" s="429">
        <f>SUM(G37/F37)</f>
        <v>0.9940913333333333</v>
      </c>
      <c r="I37" s="62"/>
      <c r="J37" s="62"/>
      <c r="K37" s="62"/>
      <c r="L37" s="62"/>
      <c r="M37" s="62"/>
      <c r="N37" s="62"/>
      <c r="O37" s="62"/>
      <c r="P37" s="62"/>
      <c r="Q37" s="62"/>
      <c r="R37" s="62"/>
      <c r="S37" s="62"/>
      <c r="T37" s="62"/>
      <c r="U37" s="62"/>
      <c r="V37" s="62"/>
      <c r="W37" s="62"/>
      <c r="X37" s="62"/>
    </row>
    <row r="38" spans="2:24" s="61" customFormat="1" ht="35.25" customHeight="1">
      <c r="B38" s="180" t="s">
        <v>193</v>
      </c>
      <c r="C38" s="73" t="s">
        <v>35</v>
      </c>
      <c r="D38" s="426"/>
      <c r="E38" s="426"/>
      <c r="F38" s="424"/>
      <c r="G38" s="424"/>
      <c r="H38" s="430"/>
      <c r="I38" s="62"/>
      <c r="J38" s="62"/>
      <c r="K38" s="62"/>
      <c r="L38" s="62"/>
      <c r="M38" s="62"/>
      <c r="N38" s="62"/>
      <c r="O38" s="62"/>
      <c r="P38" s="62"/>
      <c r="Q38" s="62"/>
      <c r="R38" s="62"/>
      <c r="S38" s="62"/>
      <c r="T38" s="62"/>
      <c r="U38" s="62"/>
      <c r="V38" s="62"/>
      <c r="W38" s="62"/>
      <c r="X38" s="62"/>
    </row>
    <row r="39" spans="2:24" s="61" customFormat="1" ht="35.25" customHeight="1" thickBot="1">
      <c r="B39" s="181" t="s">
        <v>100</v>
      </c>
      <c r="C39" s="182" t="s">
        <v>36</v>
      </c>
      <c r="D39" s="427"/>
      <c r="E39" s="427"/>
      <c r="F39" s="428"/>
      <c r="G39" s="428"/>
      <c r="H39" s="431"/>
      <c r="I39" s="62"/>
      <c r="J39" s="62"/>
      <c r="K39" s="62"/>
      <c r="L39" s="62"/>
      <c r="M39" s="62"/>
      <c r="N39" s="62"/>
      <c r="O39" s="62"/>
      <c r="P39" s="62"/>
      <c r="Q39" s="62"/>
      <c r="R39" s="62"/>
      <c r="S39" s="62"/>
      <c r="T39" s="62"/>
      <c r="U39" s="62"/>
      <c r="V39" s="62"/>
      <c r="W39" s="62"/>
      <c r="X39" s="62"/>
    </row>
    <row r="40" spans="2:24" s="61" customFormat="1" ht="18.75">
      <c r="B40" s="65"/>
      <c r="C40" s="64"/>
      <c r="D40" s="76"/>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204</v>
      </c>
      <c r="D41" s="76"/>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13" t="s">
        <v>205</v>
      </c>
      <c r="D42" s="513"/>
      <c r="E42" s="513"/>
      <c r="F42" s="513"/>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11" t="s">
        <v>805</v>
      </c>
      <c r="C44" s="511"/>
      <c r="D44" s="23"/>
      <c r="E44" s="512" t="s">
        <v>662</v>
      </c>
      <c r="F44" s="512"/>
      <c r="G44" s="512"/>
      <c r="H44" s="512"/>
      <c r="I44" s="113"/>
      <c r="J44" s="5"/>
      <c r="K44" s="5"/>
      <c r="L44" s="5"/>
      <c r="M44" s="5"/>
      <c r="N44" s="5"/>
      <c r="O44" s="5"/>
      <c r="P44" s="5"/>
      <c r="Q44" s="5"/>
      <c r="R44" s="5"/>
      <c r="S44" s="5"/>
      <c r="T44" s="5"/>
      <c r="U44" s="5"/>
      <c r="V44" s="5"/>
      <c r="W44" s="5"/>
      <c r="X44" s="5"/>
    </row>
    <row r="45" spans="2:24" ht="24" customHeight="1">
      <c r="B45" s="23"/>
      <c r="C45" s="23"/>
      <c r="D45" s="113" t="s">
        <v>627</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L24" sqref="L24"/>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645</v>
      </c>
    </row>
    <row r="3" spans="2:8" s="13" customFormat="1" ht="15.75">
      <c r="B3" s="13" t="s">
        <v>764</v>
      </c>
      <c r="F3" s="47"/>
      <c r="G3" s="47"/>
      <c r="H3" s="47"/>
    </row>
    <row r="4" spans="2:8" s="13" customFormat="1" ht="15.75">
      <c r="B4" s="13" t="s">
        <v>763</v>
      </c>
      <c r="F4" s="47"/>
      <c r="G4" s="47"/>
      <c r="H4" s="47"/>
    </row>
    <row r="7" spans="2:8" ht="18.75">
      <c r="B7" s="524" t="s">
        <v>58</v>
      </c>
      <c r="C7" s="524"/>
      <c r="D7" s="524"/>
      <c r="E7" s="524"/>
      <c r="F7" s="524"/>
      <c r="G7" s="48"/>
      <c r="H7" s="48"/>
    </row>
    <row r="8" spans="3:7" ht="16.5" customHeight="1" thickBot="1">
      <c r="C8" s="21"/>
      <c r="D8" s="21"/>
      <c r="E8" s="21"/>
      <c r="F8" s="21"/>
      <c r="G8" s="20"/>
    </row>
    <row r="9" spans="2:18" ht="25.5" customHeight="1">
      <c r="B9" s="475" t="s">
        <v>9</v>
      </c>
      <c r="C9" s="477" t="s">
        <v>202</v>
      </c>
      <c r="D9" s="479" t="s">
        <v>149</v>
      </c>
      <c r="E9" s="479" t="s">
        <v>148</v>
      </c>
      <c r="F9" s="527" t="s">
        <v>652</v>
      </c>
      <c r="G9" s="46"/>
      <c r="H9" s="46"/>
      <c r="I9" s="522"/>
      <c r="J9" s="523"/>
      <c r="K9" s="522"/>
      <c r="L9" s="523"/>
      <c r="M9" s="522"/>
      <c r="N9" s="523"/>
      <c r="O9" s="522"/>
      <c r="P9" s="523"/>
      <c r="Q9" s="523"/>
      <c r="R9" s="523"/>
    </row>
    <row r="10" spans="2:18" ht="36.75" customHeight="1" thickBot="1">
      <c r="B10" s="476"/>
      <c r="C10" s="526"/>
      <c r="D10" s="480"/>
      <c r="E10" s="480"/>
      <c r="F10" s="528"/>
      <c r="G10" s="45"/>
      <c r="H10" s="46"/>
      <c r="I10" s="522"/>
      <c r="J10" s="522"/>
      <c r="K10" s="522"/>
      <c r="L10" s="522"/>
      <c r="M10" s="522"/>
      <c r="N10" s="523"/>
      <c r="O10" s="522"/>
      <c r="P10" s="523"/>
      <c r="Q10" s="523"/>
      <c r="R10" s="523"/>
    </row>
    <row r="11" spans="2:18" s="61" customFormat="1" ht="36.75" customHeight="1">
      <c r="B11" s="344"/>
      <c r="C11" s="343" t="s">
        <v>814</v>
      </c>
      <c r="D11" s="345">
        <v>23</v>
      </c>
      <c r="E11" s="345">
        <v>2</v>
      </c>
      <c r="F11" s="346">
        <v>4</v>
      </c>
      <c r="G11" s="78"/>
      <c r="H11" s="78"/>
      <c r="I11" s="79"/>
      <c r="J11" s="79"/>
      <c r="K11" s="79"/>
      <c r="L11" s="79"/>
      <c r="M11" s="79"/>
      <c r="N11" s="65"/>
      <c r="O11" s="79"/>
      <c r="P11" s="65"/>
      <c r="Q11" s="65"/>
      <c r="R11" s="65"/>
    </row>
    <row r="12" spans="2:18" s="61" customFormat="1" ht="18.75">
      <c r="B12" s="347" t="s">
        <v>79</v>
      </c>
      <c r="C12" s="80" t="s">
        <v>37</v>
      </c>
      <c r="D12" s="410"/>
      <c r="E12" s="410"/>
      <c r="F12" s="411"/>
      <c r="G12" s="62"/>
      <c r="H12" s="62"/>
      <c r="I12" s="62"/>
      <c r="J12" s="62"/>
      <c r="K12" s="62"/>
      <c r="L12" s="62"/>
      <c r="M12" s="62"/>
      <c r="N12" s="62"/>
      <c r="O12" s="62"/>
      <c r="P12" s="62"/>
      <c r="Q12" s="62"/>
      <c r="R12" s="62"/>
    </row>
    <row r="13" spans="2:18" s="61" customFormat="1" ht="18.75">
      <c r="B13" s="347" t="s">
        <v>80</v>
      </c>
      <c r="C13" s="81"/>
      <c r="D13" s="410"/>
      <c r="E13" s="410"/>
      <c r="F13" s="411"/>
      <c r="G13" s="62"/>
      <c r="H13" s="62"/>
      <c r="I13" s="62"/>
      <c r="J13" s="62"/>
      <c r="K13" s="62"/>
      <c r="L13" s="62"/>
      <c r="M13" s="62"/>
      <c r="N13" s="62"/>
      <c r="O13" s="62"/>
      <c r="P13" s="62"/>
      <c r="Q13" s="62"/>
      <c r="R13" s="62"/>
    </row>
    <row r="14" spans="2:18" s="61" customFormat="1" ht="18.75">
      <c r="B14" s="347" t="s">
        <v>81</v>
      </c>
      <c r="C14" s="81"/>
      <c r="D14" s="410"/>
      <c r="E14" s="410"/>
      <c r="F14" s="411"/>
      <c r="G14" s="62"/>
      <c r="H14" s="62"/>
      <c r="I14" s="62"/>
      <c r="J14" s="62"/>
      <c r="K14" s="62"/>
      <c r="L14" s="62"/>
      <c r="M14" s="62"/>
      <c r="N14" s="62"/>
      <c r="O14" s="62"/>
      <c r="P14" s="62"/>
      <c r="Q14" s="62"/>
      <c r="R14" s="62"/>
    </row>
    <row r="15" spans="2:18" s="61" customFormat="1" ht="18.75">
      <c r="B15" s="347" t="s">
        <v>82</v>
      </c>
      <c r="C15" s="81"/>
      <c r="D15" s="410"/>
      <c r="E15" s="410"/>
      <c r="F15" s="411"/>
      <c r="G15" s="62"/>
      <c r="H15" s="62"/>
      <c r="I15" s="62"/>
      <c r="J15" s="62"/>
      <c r="K15" s="62"/>
      <c r="L15" s="62"/>
      <c r="M15" s="62"/>
      <c r="N15" s="62"/>
      <c r="O15" s="62"/>
      <c r="P15" s="62"/>
      <c r="Q15" s="62"/>
      <c r="R15" s="62"/>
    </row>
    <row r="16" spans="2:18" s="61" customFormat="1" ht="18.75">
      <c r="B16" s="347" t="s">
        <v>83</v>
      </c>
      <c r="C16" s="81"/>
      <c r="D16" s="410"/>
      <c r="E16" s="410"/>
      <c r="F16" s="411"/>
      <c r="G16" s="62"/>
      <c r="H16" s="62"/>
      <c r="I16" s="62"/>
      <c r="J16" s="62"/>
      <c r="K16" s="62"/>
      <c r="L16" s="62"/>
      <c r="M16" s="62"/>
      <c r="N16" s="62"/>
      <c r="O16" s="62"/>
      <c r="P16" s="62"/>
      <c r="Q16" s="62"/>
      <c r="R16" s="62"/>
    </row>
    <row r="17" spans="2:18" s="61" customFormat="1" ht="13.5" customHeight="1">
      <c r="B17" s="348"/>
      <c r="C17" s="81"/>
      <c r="D17" s="410"/>
      <c r="E17" s="410"/>
      <c r="F17" s="411"/>
      <c r="G17" s="62"/>
      <c r="H17" s="62"/>
      <c r="I17" s="62"/>
      <c r="J17" s="62"/>
      <c r="K17" s="62"/>
      <c r="L17" s="62"/>
      <c r="M17" s="62"/>
      <c r="N17" s="62"/>
      <c r="O17" s="62"/>
      <c r="P17" s="62"/>
      <c r="Q17" s="62"/>
      <c r="R17" s="62"/>
    </row>
    <row r="18" spans="2:18" s="61" customFormat="1" ht="18.75">
      <c r="B18" s="347" t="s">
        <v>84</v>
      </c>
      <c r="C18" s="80" t="s">
        <v>38</v>
      </c>
      <c r="D18" s="410"/>
      <c r="E18" s="410"/>
      <c r="F18" s="411"/>
      <c r="G18" s="62"/>
      <c r="H18" s="62"/>
      <c r="I18" s="62"/>
      <c r="J18" s="62"/>
      <c r="K18" s="62"/>
      <c r="L18" s="62"/>
      <c r="M18" s="62"/>
      <c r="N18" s="62"/>
      <c r="O18" s="62"/>
      <c r="P18" s="62"/>
      <c r="Q18" s="62"/>
      <c r="R18" s="62"/>
    </row>
    <row r="19" spans="2:18" s="61" customFormat="1" ht="18.75">
      <c r="B19" s="347" t="s">
        <v>85</v>
      </c>
      <c r="C19" s="60" t="s">
        <v>768</v>
      </c>
      <c r="D19" s="410"/>
      <c r="E19" s="410"/>
      <c r="F19" s="411"/>
      <c r="G19" s="62"/>
      <c r="H19" s="62"/>
      <c r="I19" s="62"/>
      <c r="J19" s="62"/>
      <c r="K19" s="62"/>
      <c r="L19" s="62"/>
      <c r="M19" s="62"/>
      <c r="N19" s="62"/>
      <c r="O19" s="62"/>
      <c r="P19" s="62"/>
      <c r="Q19" s="62"/>
      <c r="R19" s="62"/>
    </row>
    <row r="20" spans="2:18" s="61" customFormat="1" ht="18.75">
      <c r="B20" s="347" t="s">
        <v>86</v>
      </c>
      <c r="C20" s="60" t="s">
        <v>769</v>
      </c>
      <c r="D20" s="410"/>
      <c r="E20" s="410"/>
      <c r="F20" s="411"/>
      <c r="G20" s="62"/>
      <c r="H20" s="62"/>
      <c r="I20" s="62"/>
      <c r="J20" s="62"/>
      <c r="K20" s="62"/>
      <c r="L20" s="62"/>
      <c r="M20" s="62"/>
      <c r="N20" s="62"/>
      <c r="O20" s="62"/>
      <c r="P20" s="62"/>
      <c r="Q20" s="62"/>
      <c r="R20" s="62"/>
    </row>
    <row r="21" spans="2:18" s="61" customFormat="1" ht="18.75">
      <c r="B21" s="347" t="s">
        <v>87</v>
      </c>
      <c r="C21" s="60"/>
      <c r="D21" s="410"/>
      <c r="E21" s="410"/>
      <c r="F21" s="411"/>
      <c r="G21" s="62"/>
      <c r="H21" s="62"/>
      <c r="I21" s="62"/>
      <c r="J21" s="62"/>
      <c r="K21" s="62"/>
      <c r="L21" s="62"/>
      <c r="M21" s="62"/>
      <c r="N21" s="62"/>
      <c r="O21" s="62"/>
      <c r="P21" s="62"/>
      <c r="Q21" s="62"/>
      <c r="R21" s="62"/>
    </row>
    <row r="22" spans="2:18" s="43" customFormat="1" ht="36.75" customHeight="1" thickBot="1">
      <c r="B22" s="349"/>
      <c r="C22" s="350" t="s">
        <v>815</v>
      </c>
      <c r="D22" s="412">
        <v>23</v>
      </c>
      <c r="E22" s="412">
        <v>2</v>
      </c>
      <c r="F22" s="413">
        <v>4</v>
      </c>
      <c r="G22" s="82"/>
      <c r="H22" s="82"/>
      <c r="I22" s="82"/>
      <c r="J22" s="82"/>
      <c r="K22" s="82"/>
      <c r="L22" s="82"/>
      <c r="M22" s="82"/>
      <c r="N22" s="82"/>
      <c r="O22" s="82"/>
      <c r="P22" s="82"/>
      <c r="Q22" s="82"/>
      <c r="R22" s="82"/>
    </row>
    <row r="23" spans="2:18" s="61" customFormat="1" ht="18.75">
      <c r="B23" s="83"/>
      <c r="C23" s="84"/>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668</v>
      </c>
      <c r="F25" s="62"/>
      <c r="G25" s="62"/>
      <c r="H25" s="62"/>
      <c r="I25" s="62"/>
      <c r="J25" s="62"/>
      <c r="K25" s="62"/>
      <c r="L25" s="62"/>
      <c r="M25" s="62"/>
      <c r="N25" s="62"/>
      <c r="O25" s="62"/>
      <c r="P25" s="62"/>
      <c r="Q25" s="62"/>
      <c r="R25" s="62"/>
    </row>
    <row r="26" spans="3:18" s="61" customFormat="1" ht="18.75">
      <c r="C26" s="61" t="s">
        <v>669</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765</v>
      </c>
      <c r="C29" s="442">
        <v>43399</v>
      </c>
      <c r="E29" s="525" t="s">
        <v>663</v>
      </c>
      <c r="F29" s="525"/>
      <c r="G29" s="525"/>
      <c r="H29" s="62"/>
      <c r="I29" s="62"/>
      <c r="J29" s="62"/>
      <c r="K29" s="62"/>
      <c r="L29" s="62"/>
      <c r="M29" s="62"/>
      <c r="N29" s="62"/>
      <c r="O29" s="62"/>
      <c r="P29" s="62"/>
      <c r="Q29" s="62"/>
      <c r="R29" s="62"/>
    </row>
    <row r="30" spans="4:18" ht="18.75">
      <c r="D30" s="63" t="s">
        <v>74</v>
      </c>
      <c r="I30" s="5"/>
      <c r="J30" s="5"/>
      <c r="K30" s="5"/>
      <c r="L30" s="5"/>
      <c r="M30" s="5"/>
      <c r="N30" s="5"/>
      <c r="O30" s="5"/>
      <c r="P30" s="5"/>
      <c r="Q30" s="5"/>
      <c r="R30" s="5"/>
    </row>
    <row r="33" ht="15.75">
      <c r="K33" s="2" t="s">
        <v>665</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4">
      <selection activeCell="B30" sqref="B3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764</v>
      </c>
      <c r="Q2" s="18" t="s">
        <v>644</v>
      </c>
    </row>
    <row r="3" ht="15.75">
      <c r="B3" s="1" t="s">
        <v>763</v>
      </c>
    </row>
    <row r="4" ht="15.75">
      <c r="E4" s="10"/>
    </row>
    <row r="5" spans="2:17" ht="20.25">
      <c r="B5" s="514" t="s">
        <v>68</v>
      </c>
      <c r="C5" s="514"/>
      <c r="D5" s="514"/>
      <c r="E5" s="514"/>
      <c r="F5" s="514"/>
      <c r="G5" s="514"/>
      <c r="H5" s="514"/>
      <c r="I5" s="514"/>
      <c r="J5" s="514"/>
      <c r="K5" s="514"/>
      <c r="L5" s="514"/>
      <c r="M5" s="514"/>
      <c r="N5" s="514"/>
      <c r="O5" s="514"/>
      <c r="P5" s="514"/>
      <c r="Q5" s="514"/>
    </row>
    <row r="6" spans="5:12" ht="15.75">
      <c r="E6" s="11"/>
      <c r="F6" s="11"/>
      <c r="G6" s="11"/>
      <c r="H6" s="11"/>
      <c r="I6" s="11"/>
      <c r="J6" s="11"/>
      <c r="K6" s="11"/>
      <c r="L6" s="11"/>
    </row>
    <row r="7" spans="3:18" ht="15.75">
      <c r="C7" s="535"/>
      <c r="D7" s="535"/>
      <c r="E7" s="535"/>
      <c r="F7" s="535"/>
      <c r="G7" s="535"/>
      <c r="H7" s="535"/>
      <c r="I7" s="535"/>
      <c r="J7" s="535"/>
      <c r="K7" s="535"/>
      <c r="L7" s="535"/>
      <c r="M7" s="535"/>
      <c r="N7" s="535"/>
      <c r="O7" s="535"/>
      <c r="P7" s="535"/>
      <c r="Q7" s="535"/>
      <c r="R7" s="535"/>
    </row>
    <row r="8" spans="3:18" ht="15.75">
      <c r="C8" s="536"/>
      <c r="D8" s="536"/>
      <c r="E8" s="536"/>
      <c r="F8" s="536"/>
      <c r="G8" s="536"/>
      <c r="H8" s="536"/>
      <c r="I8" s="536"/>
      <c r="J8" s="536"/>
      <c r="K8" s="536"/>
      <c r="L8" s="536"/>
      <c r="M8" s="536"/>
      <c r="N8" s="536"/>
      <c r="O8" s="536"/>
      <c r="P8" s="536"/>
      <c r="Q8" s="536"/>
      <c r="R8" s="536"/>
    </row>
    <row r="9" ht="16.5" thickBot="1">
      <c r="E9" s="11"/>
    </row>
    <row r="10" spans="2:18" ht="15.75">
      <c r="B10" s="529" t="s">
        <v>8</v>
      </c>
      <c r="C10" s="493" t="s">
        <v>6</v>
      </c>
      <c r="D10" s="533" t="s">
        <v>69</v>
      </c>
      <c r="E10" s="493" t="s">
        <v>23</v>
      </c>
      <c r="F10" s="493"/>
      <c r="G10" s="493"/>
      <c r="H10" s="493"/>
      <c r="I10" s="493"/>
      <c r="J10" s="493"/>
      <c r="K10" s="493"/>
      <c r="L10" s="493"/>
      <c r="M10" s="493"/>
      <c r="N10" s="493"/>
      <c r="O10" s="493"/>
      <c r="P10" s="493"/>
      <c r="Q10" s="314" t="s">
        <v>7</v>
      </c>
      <c r="R10" s="17"/>
    </row>
    <row r="11" spans="2:17" ht="16.5" customHeight="1">
      <c r="B11" s="530"/>
      <c r="C11" s="537"/>
      <c r="D11" s="534"/>
      <c r="E11" s="532" t="s">
        <v>11</v>
      </c>
      <c r="F11" s="532" t="s">
        <v>12</v>
      </c>
      <c r="G11" s="532" t="s">
        <v>13</v>
      </c>
      <c r="H11" s="532" t="s">
        <v>14</v>
      </c>
      <c r="I11" s="532" t="s">
        <v>15</v>
      </c>
      <c r="J11" s="532" t="s">
        <v>16</v>
      </c>
      <c r="K11" s="532" t="s">
        <v>17</v>
      </c>
      <c r="L11" s="532" t="s">
        <v>18</v>
      </c>
      <c r="M11" s="532" t="s">
        <v>19</v>
      </c>
      <c r="N11" s="532" t="s">
        <v>20</v>
      </c>
      <c r="O11" s="532" t="s">
        <v>21</v>
      </c>
      <c r="P11" s="532" t="s">
        <v>22</v>
      </c>
      <c r="Q11" s="315" t="s">
        <v>24</v>
      </c>
    </row>
    <row r="12" spans="2:17" ht="32.25" customHeight="1">
      <c r="B12" s="531"/>
      <c r="C12" s="537"/>
      <c r="D12" s="534"/>
      <c r="E12" s="532"/>
      <c r="F12" s="532"/>
      <c r="G12" s="532"/>
      <c r="H12" s="532"/>
      <c r="I12" s="532"/>
      <c r="J12" s="532"/>
      <c r="K12" s="532"/>
      <c r="L12" s="532"/>
      <c r="M12" s="532"/>
      <c r="N12" s="532"/>
      <c r="O12" s="532"/>
      <c r="P12" s="532"/>
      <c r="Q12" s="315" t="s">
        <v>70</v>
      </c>
    </row>
    <row r="13" spans="2:17" ht="15.75">
      <c r="B13" s="190" t="s">
        <v>79</v>
      </c>
      <c r="C13" s="15" t="s">
        <v>766</v>
      </c>
      <c r="D13" s="14">
        <v>1.36</v>
      </c>
      <c r="E13" s="14">
        <v>1.36</v>
      </c>
      <c r="F13" s="14">
        <v>1.36</v>
      </c>
      <c r="G13" s="14">
        <v>1.36</v>
      </c>
      <c r="H13" s="14">
        <v>1.36</v>
      </c>
      <c r="I13" s="14">
        <v>1.36</v>
      </c>
      <c r="J13" s="14">
        <v>1.36</v>
      </c>
      <c r="K13" s="14">
        <v>1.36</v>
      </c>
      <c r="L13" s="14">
        <v>1.36</v>
      </c>
      <c r="M13" s="14">
        <v>1.36</v>
      </c>
      <c r="N13" s="14"/>
      <c r="O13" s="14"/>
      <c r="P13" s="14"/>
      <c r="Q13" s="444">
        <f>SUM(P13/D13)</f>
        <v>0</v>
      </c>
    </row>
    <row r="14" spans="2:17" ht="15.75">
      <c r="B14" s="190" t="s">
        <v>80</v>
      </c>
      <c r="C14" s="15" t="s">
        <v>767</v>
      </c>
      <c r="D14" s="14">
        <v>1.01</v>
      </c>
      <c r="E14" s="14">
        <v>1.01</v>
      </c>
      <c r="F14" s="14">
        <v>1.01</v>
      </c>
      <c r="G14" s="14">
        <v>1.01</v>
      </c>
      <c r="H14" s="14">
        <v>1.01</v>
      </c>
      <c r="I14" s="14">
        <v>1.01</v>
      </c>
      <c r="J14" s="14">
        <v>1.01</v>
      </c>
      <c r="K14" s="14">
        <v>1.01</v>
      </c>
      <c r="L14" s="14">
        <v>1.01</v>
      </c>
      <c r="M14" s="14">
        <v>1.01</v>
      </c>
      <c r="N14" s="14"/>
      <c r="O14" s="14"/>
      <c r="P14" s="14"/>
      <c r="Q14" s="444">
        <f>SUM(P14/D14)</f>
        <v>0</v>
      </c>
    </row>
    <row r="15" spans="2:17" ht="15.75">
      <c r="B15" s="190" t="s">
        <v>81</v>
      </c>
      <c r="C15" s="16"/>
      <c r="D15" s="14"/>
      <c r="E15" s="14"/>
      <c r="F15" s="14"/>
      <c r="G15" s="14"/>
      <c r="H15" s="14"/>
      <c r="I15" s="14"/>
      <c r="J15" s="14"/>
      <c r="K15" s="14"/>
      <c r="L15" s="14"/>
      <c r="M15" s="14"/>
      <c r="N15" s="14"/>
      <c r="O15" s="14"/>
      <c r="P15" s="14"/>
      <c r="Q15" s="315"/>
    </row>
    <row r="16" spans="2:18" ht="15.75">
      <c r="B16" s="190" t="s">
        <v>82</v>
      </c>
      <c r="C16" s="16"/>
      <c r="D16" s="14"/>
      <c r="E16" s="14"/>
      <c r="F16" s="14"/>
      <c r="G16" s="14"/>
      <c r="H16" s="14"/>
      <c r="I16" s="14"/>
      <c r="J16" s="14"/>
      <c r="K16" s="14"/>
      <c r="L16" s="14"/>
      <c r="M16" s="14"/>
      <c r="N16" s="14"/>
      <c r="O16" s="14"/>
      <c r="P16" s="14"/>
      <c r="Q16" s="315"/>
      <c r="R16" s="20"/>
    </row>
    <row r="17" spans="2:17" ht="15.75">
      <c r="B17" s="190" t="s">
        <v>83</v>
      </c>
      <c r="C17" s="16"/>
      <c r="D17" s="14"/>
      <c r="E17" s="14"/>
      <c r="F17" s="14"/>
      <c r="G17" s="14"/>
      <c r="H17" s="14"/>
      <c r="I17" s="14"/>
      <c r="J17" s="14"/>
      <c r="K17" s="14"/>
      <c r="L17" s="14"/>
      <c r="M17" s="14"/>
      <c r="N17" s="14"/>
      <c r="O17" s="14"/>
      <c r="P17" s="14"/>
      <c r="Q17" s="315"/>
    </row>
    <row r="18" spans="2:17" ht="15.75">
      <c r="B18" s="190" t="s">
        <v>84</v>
      </c>
      <c r="C18" s="16"/>
      <c r="D18" s="14"/>
      <c r="E18" s="14"/>
      <c r="F18" s="14"/>
      <c r="G18" s="14"/>
      <c r="H18" s="14"/>
      <c r="I18" s="14"/>
      <c r="J18" s="14"/>
      <c r="K18" s="14"/>
      <c r="L18" s="14"/>
      <c r="M18" s="14"/>
      <c r="N18" s="14"/>
      <c r="O18" s="14"/>
      <c r="P18" s="14"/>
      <c r="Q18" s="315"/>
    </row>
    <row r="19" spans="2:17" ht="15.75">
      <c r="B19" s="190" t="s">
        <v>85</v>
      </c>
      <c r="C19" s="15"/>
      <c r="D19" s="14"/>
      <c r="E19" s="14"/>
      <c r="F19" s="14"/>
      <c r="G19" s="14"/>
      <c r="H19" s="14"/>
      <c r="I19" s="14"/>
      <c r="J19" s="14"/>
      <c r="K19" s="14"/>
      <c r="L19" s="14"/>
      <c r="M19" s="14"/>
      <c r="N19" s="14"/>
      <c r="O19" s="14"/>
      <c r="P19" s="14"/>
      <c r="Q19" s="315"/>
    </row>
    <row r="20" spans="2:17" ht="15.75">
      <c r="B20" s="190" t="s">
        <v>86</v>
      </c>
      <c r="C20" s="16"/>
      <c r="D20" s="14"/>
      <c r="E20" s="14"/>
      <c r="F20" s="14"/>
      <c r="G20" s="14"/>
      <c r="H20" s="14"/>
      <c r="I20" s="14"/>
      <c r="J20" s="14"/>
      <c r="K20" s="14"/>
      <c r="L20" s="14"/>
      <c r="M20" s="14"/>
      <c r="N20" s="14"/>
      <c r="O20" s="14"/>
      <c r="P20" s="14"/>
      <c r="Q20" s="315"/>
    </row>
    <row r="21" spans="2:17" ht="15.75">
      <c r="B21" s="190" t="s">
        <v>87</v>
      </c>
      <c r="C21" s="15"/>
      <c r="D21" s="14"/>
      <c r="E21" s="14"/>
      <c r="F21" s="14"/>
      <c r="G21" s="14"/>
      <c r="H21" s="14"/>
      <c r="I21" s="14"/>
      <c r="J21" s="14"/>
      <c r="K21" s="14"/>
      <c r="L21" s="14"/>
      <c r="M21" s="14"/>
      <c r="N21" s="14"/>
      <c r="O21" s="14"/>
      <c r="P21" s="14"/>
      <c r="Q21" s="315"/>
    </row>
    <row r="22" spans="2:17" ht="15.75">
      <c r="B22" s="190" t="s">
        <v>88</v>
      </c>
      <c r="C22" s="16"/>
      <c r="D22" s="14"/>
      <c r="E22" s="14"/>
      <c r="F22" s="14"/>
      <c r="G22" s="14"/>
      <c r="H22" s="14"/>
      <c r="I22" s="14"/>
      <c r="J22" s="14"/>
      <c r="K22" s="14"/>
      <c r="L22" s="14"/>
      <c r="M22" s="14"/>
      <c r="N22" s="14"/>
      <c r="O22" s="14"/>
      <c r="P22" s="14"/>
      <c r="Q22" s="315"/>
    </row>
    <row r="23" spans="2:17" ht="15.75">
      <c r="B23" s="190" t="s">
        <v>89</v>
      </c>
      <c r="C23" s="16"/>
      <c r="D23" s="14"/>
      <c r="E23" s="14"/>
      <c r="F23" s="14"/>
      <c r="G23" s="14"/>
      <c r="H23" s="14"/>
      <c r="I23" s="14"/>
      <c r="J23" s="14"/>
      <c r="K23" s="14"/>
      <c r="L23" s="14"/>
      <c r="M23" s="14"/>
      <c r="N23" s="14"/>
      <c r="O23" s="14"/>
      <c r="P23" s="14"/>
      <c r="Q23" s="315"/>
    </row>
    <row r="24" spans="2:17" ht="15.75">
      <c r="B24" s="190" t="s">
        <v>90</v>
      </c>
      <c r="C24" s="16"/>
      <c r="D24" s="14"/>
      <c r="E24" s="14"/>
      <c r="F24" s="14"/>
      <c r="G24" s="14"/>
      <c r="H24" s="14"/>
      <c r="I24" s="14"/>
      <c r="J24" s="14"/>
      <c r="K24" s="14"/>
      <c r="L24" s="14"/>
      <c r="M24" s="14"/>
      <c r="N24" s="14"/>
      <c r="O24" s="14"/>
      <c r="P24" s="14"/>
      <c r="Q24" s="315"/>
    </row>
    <row r="25" spans="2:17" ht="15.75">
      <c r="B25" s="190" t="s">
        <v>91</v>
      </c>
      <c r="C25" s="16"/>
      <c r="D25" s="14"/>
      <c r="E25" s="14"/>
      <c r="F25" s="14"/>
      <c r="G25" s="14"/>
      <c r="H25" s="14"/>
      <c r="I25" s="14"/>
      <c r="J25" s="14"/>
      <c r="K25" s="14"/>
      <c r="L25" s="14"/>
      <c r="M25" s="14"/>
      <c r="N25" s="14"/>
      <c r="O25" s="14"/>
      <c r="P25" s="14"/>
      <c r="Q25" s="315"/>
    </row>
    <row r="26" spans="2:17" ht="15.75">
      <c r="B26" s="190" t="s">
        <v>92</v>
      </c>
      <c r="C26" s="16"/>
      <c r="D26" s="14"/>
      <c r="E26" s="14"/>
      <c r="F26" s="14"/>
      <c r="G26" s="14"/>
      <c r="H26" s="14"/>
      <c r="I26" s="14"/>
      <c r="J26" s="14"/>
      <c r="K26" s="14"/>
      <c r="L26" s="14"/>
      <c r="M26" s="14"/>
      <c r="N26" s="14"/>
      <c r="O26" s="14"/>
      <c r="P26" s="14"/>
      <c r="Q26" s="315"/>
    </row>
    <row r="27" spans="2:17" ht="16.5" thickBot="1">
      <c r="B27" s="192" t="s">
        <v>93</v>
      </c>
      <c r="C27" s="316"/>
      <c r="D27" s="317"/>
      <c r="E27" s="317"/>
      <c r="F27" s="317"/>
      <c r="G27" s="317"/>
      <c r="H27" s="317"/>
      <c r="I27" s="317"/>
      <c r="J27" s="317"/>
      <c r="K27" s="317"/>
      <c r="L27" s="317"/>
      <c r="M27" s="317"/>
      <c r="N27" s="317"/>
      <c r="O27" s="317"/>
      <c r="P27" s="317"/>
      <c r="Q27" s="318"/>
    </row>
    <row r="28" spans="3:17" ht="24.75" customHeight="1">
      <c r="C28" s="17"/>
      <c r="D28" s="17"/>
      <c r="E28" s="17"/>
      <c r="F28" s="17"/>
      <c r="G28" s="17"/>
      <c r="H28" s="17"/>
      <c r="I28" s="17"/>
      <c r="J28" s="17"/>
      <c r="K28" s="17"/>
      <c r="L28" s="17"/>
      <c r="M28" s="17"/>
      <c r="N28" s="17"/>
      <c r="O28" s="17"/>
      <c r="P28" s="17"/>
      <c r="Q28" s="17"/>
    </row>
    <row r="30" spans="2:14" ht="15.75">
      <c r="B30" s="2" t="s">
        <v>816</v>
      </c>
      <c r="C30" s="3"/>
      <c r="N30" s="37" t="s">
        <v>76</v>
      </c>
    </row>
    <row r="31" ht="15.75">
      <c r="H31" s="36" t="s">
        <v>74</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2"/>
  <sheetViews>
    <sheetView zoomScale="75" zoomScaleNormal="75" zoomScalePageLayoutView="0" workbookViewId="0" topLeftCell="A34">
      <selection activeCell="B51" sqref="B51"/>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764</v>
      </c>
      <c r="C3" s="13"/>
      <c r="D3" s="13"/>
      <c r="E3" s="13"/>
      <c r="F3" s="13"/>
      <c r="G3" s="18" t="s">
        <v>643</v>
      </c>
    </row>
    <row r="4" spans="2:6" ht="15.75">
      <c r="B4" s="13" t="s">
        <v>763</v>
      </c>
      <c r="C4" s="13"/>
      <c r="D4" s="13"/>
      <c r="E4" s="13"/>
      <c r="F4" s="13"/>
    </row>
    <row r="5" spans="2:9" ht="22.5" customHeight="1">
      <c r="B5" s="541" t="s">
        <v>622</v>
      </c>
      <c r="C5" s="541"/>
      <c r="D5" s="541"/>
      <c r="E5" s="541"/>
      <c r="F5" s="541"/>
      <c r="G5" s="541"/>
      <c r="H5" s="25"/>
      <c r="I5" s="25"/>
    </row>
    <row r="6" spans="7:9" ht="15.75">
      <c r="G6" s="24"/>
      <c r="H6" s="24"/>
      <c r="I6" s="24"/>
    </row>
    <row r="7" ht="16.5" thickBot="1">
      <c r="G7" s="145" t="s">
        <v>4</v>
      </c>
    </row>
    <row r="8" spans="2:10" s="85" customFormat="1" ht="18" customHeight="1">
      <c r="B8" s="544" t="s">
        <v>783</v>
      </c>
      <c r="C8" s="545"/>
      <c r="D8" s="545"/>
      <c r="E8" s="545"/>
      <c r="F8" s="545"/>
      <c r="G8" s="546"/>
      <c r="J8" s="86"/>
    </row>
    <row r="9" spans="2:7" s="85" customFormat="1" ht="21.75" customHeight="1">
      <c r="B9" s="547"/>
      <c r="C9" s="548"/>
      <c r="D9" s="548"/>
      <c r="E9" s="548"/>
      <c r="F9" s="548"/>
      <c r="G9" s="549"/>
    </row>
    <row r="10" spans="2:7" s="85" customFormat="1" ht="54.75" customHeight="1">
      <c r="B10" s="183" t="s">
        <v>626</v>
      </c>
      <c r="C10" s="121" t="s">
        <v>65</v>
      </c>
      <c r="D10" s="121" t="s">
        <v>623</v>
      </c>
      <c r="E10" s="121" t="s">
        <v>624</v>
      </c>
      <c r="F10" s="121" t="s">
        <v>629</v>
      </c>
      <c r="G10" s="122" t="s">
        <v>670</v>
      </c>
    </row>
    <row r="11" spans="2:7" s="85" customFormat="1" ht="17.25" customHeight="1">
      <c r="B11" s="120"/>
      <c r="C11" s="121">
        <v>1</v>
      </c>
      <c r="D11" s="121">
        <v>2</v>
      </c>
      <c r="E11" s="121">
        <v>3</v>
      </c>
      <c r="F11" s="121" t="s">
        <v>630</v>
      </c>
      <c r="G11" s="122">
        <v>5</v>
      </c>
    </row>
    <row r="12" spans="2:7" s="85" customFormat="1" ht="33" customHeight="1">
      <c r="B12" s="123" t="s">
        <v>625</v>
      </c>
      <c r="C12" s="443"/>
      <c r="D12" s="443"/>
      <c r="E12" s="443"/>
      <c r="F12" s="320">
        <v>0</v>
      </c>
      <c r="G12" s="124">
        <v>0</v>
      </c>
    </row>
    <row r="13" spans="2:7" s="85" customFormat="1" ht="33" customHeight="1">
      <c r="B13" s="125" t="s">
        <v>653</v>
      </c>
      <c r="C13" s="443">
        <v>62030658</v>
      </c>
      <c r="D13" s="443">
        <v>30416938</v>
      </c>
      <c r="E13" s="443">
        <v>30416938</v>
      </c>
      <c r="F13" s="319">
        <v>0</v>
      </c>
      <c r="G13" s="124">
        <v>0</v>
      </c>
    </row>
    <row r="14" spans="2:7" s="85" customFormat="1" ht="33" customHeight="1" thickBot="1">
      <c r="B14" s="126" t="s">
        <v>631</v>
      </c>
      <c r="C14" s="458">
        <f>SUM(C12+C13)</f>
        <v>62030658</v>
      </c>
      <c r="D14" s="458">
        <f>SUM(D12+D13)</f>
        <v>30416938</v>
      </c>
      <c r="E14" s="458">
        <f>SUM(E12+E13)</f>
        <v>30416938</v>
      </c>
      <c r="F14" s="321">
        <v>0</v>
      </c>
      <c r="G14" s="111">
        <v>0</v>
      </c>
    </row>
    <row r="15" spans="2:7" s="85" customFormat="1" ht="42.75" customHeight="1" thickBot="1">
      <c r="B15" s="127"/>
      <c r="C15" s="128"/>
      <c r="D15" s="129"/>
      <c r="E15" s="130"/>
      <c r="F15" s="353" t="s">
        <v>4</v>
      </c>
      <c r="G15" s="353"/>
    </row>
    <row r="16" spans="2:8" s="85" customFormat="1" ht="33" customHeight="1">
      <c r="B16" s="538" t="s">
        <v>784</v>
      </c>
      <c r="C16" s="508"/>
      <c r="D16" s="508"/>
      <c r="E16" s="508"/>
      <c r="F16" s="539"/>
      <c r="G16" s="354"/>
      <c r="H16" s="351"/>
    </row>
    <row r="17" spans="2:7" s="85" customFormat="1" ht="18.75">
      <c r="B17" s="131"/>
      <c r="C17" s="121" t="s">
        <v>671</v>
      </c>
      <c r="D17" s="121" t="s">
        <v>672</v>
      </c>
      <c r="E17" s="121" t="s">
        <v>673</v>
      </c>
      <c r="F17" s="355" t="s">
        <v>777</v>
      </c>
      <c r="G17" s="352"/>
    </row>
    <row r="18" spans="2:7" s="85" customFormat="1" ht="33" customHeight="1">
      <c r="B18" s="123" t="s">
        <v>625</v>
      </c>
      <c r="C18" s="445">
        <v>0</v>
      </c>
      <c r="D18" s="445">
        <v>0</v>
      </c>
      <c r="E18" s="445">
        <v>0</v>
      </c>
      <c r="F18" s="446">
        <v>0</v>
      </c>
      <c r="G18" s="28"/>
    </row>
    <row r="19" spans="2:8" ht="33" customHeight="1">
      <c r="B19" s="173" t="s">
        <v>653</v>
      </c>
      <c r="C19" s="287">
        <v>26754000</v>
      </c>
      <c r="D19" s="287">
        <v>44754000</v>
      </c>
      <c r="E19" s="322">
        <v>64754000</v>
      </c>
      <c r="F19" s="356">
        <v>134753806</v>
      </c>
      <c r="G19" s="28"/>
      <c r="H19" s="28"/>
    </row>
    <row r="20" spans="2:8" ht="33" customHeight="1" thickBot="1">
      <c r="B20" s="126" t="s">
        <v>631</v>
      </c>
      <c r="C20" s="288">
        <f>SUM(C18:C19)</f>
        <v>26754000</v>
      </c>
      <c r="D20" s="288">
        <f>SUM(D18:D19)</f>
        <v>44754000</v>
      </c>
      <c r="E20" s="288">
        <f>SUM(E18:E19)</f>
        <v>64754000</v>
      </c>
      <c r="F20" s="288">
        <f>SUM(F18:F19)</f>
        <v>134753806</v>
      </c>
      <c r="G20" s="28"/>
      <c r="H20" s="28"/>
    </row>
    <row r="21" spans="6:7" ht="33" customHeight="1" thickBot="1">
      <c r="F21" s="447"/>
      <c r="G21" s="145" t="s">
        <v>4</v>
      </c>
    </row>
    <row r="22" spans="2:7" ht="33" customHeight="1">
      <c r="B22" s="538" t="s">
        <v>798</v>
      </c>
      <c r="C22" s="508"/>
      <c r="D22" s="508"/>
      <c r="E22" s="508"/>
      <c r="F22" s="508"/>
      <c r="G22" s="539"/>
    </row>
    <row r="23" spans="2:7" ht="47.25" customHeight="1">
      <c r="B23" s="123" t="s">
        <v>626</v>
      </c>
      <c r="C23" s="121" t="s">
        <v>65</v>
      </c>
      <c r="D23" s="121" t="s">
        <v>623</v>
      </c>
      <c r="E23" s="121" t="s">
        <v>624</v>
      </c>
      <c r="F23" s="121" t="s">
        <v>629</v>
      </c>
      <c r="G23" s="122" t="s">
        <v>739</v>
      </c>
    </row>
    <row r="24" spans="2:7" ht="17.25" customHeight="1">
      <c r="B24" s="542" t="s">
        <v>625</v>
      </c>
      <c r="C24" s="121">
        <v>1</v>
      </c>
      <c r="D24" s="121">
        <v>2</v>
      </c>
      <c r="E24" s="121">
        <v>3</v>
      </c>
      <c r="F24" s="121" t="s">
        <v>630</v>
      </c>
      <c r="G24" s="122">
        <v>5</v>
      </c>
    </row>
    <row r="25" spans="2:7" ht="33" customHeight="1">
      <c r="B25" s="543"/>
      <c r="C25" s="443">
        <v>0</v>
      </c>
      <c r="D25" s="443">
        <v>0</v>
      </c>
      <c r="E25" s="443">
        <v>0</v>
      </c>
      <c r="F25" s="443">
        <v>0</v>
      </c>
      <c r="G25" s="466">
        <v>0</v>
      </c>
    </row>
    <row r="26" spans="2:7" ht="33" customHeight="1">
      <c r="B26" s="173" t="s">
        <v>653</v>
      </c>
      <c r="C26" s="322">
        <v>26754000</v>
      </c>
      <c r="D26" s="322">
        <v>19330733</v>
      </c>
      <c r="E26" s="322">
        <v>19330733</v>
      </c>
      <c r="F26" s="322">
        <v>0</v>
      </c>
      <c r="G26" s="467">
        <f>SUM(E26/C26)</f>
        <v>0.7225361815055693</v>
      </c>
    </row>
    <row r="27" spans="2:7" ht="33" customHeight="1" thickBot="1">
      <c r="B27" s="126" t="s">
        <v>631</v>
      </c>
      <c r="C27" s="288">
        <f>SUM(C25:C26)</f>
        <v>26754000</v>
      </c>
      <c r="D27" s="288">
        <f>SUM(D25:D26)</f>
        <v>19330733</v>
      </c>
      <c r="E27" s="288">
        <f>SUM(E25:E26)</f>
        <v>19330733</v>
      </c>
      <c r="F27" s="288">
        <f>SUM(F25:F26)</f>
        <v>0</v>
      </c>
      <c r="G27" s="468">
        <f>SUM(E27/C27)</f>
        <v>0.7225361815055693</v>
      </c>
    </row>
    <row r="28" ht="33" customHeight="1" thickBot="1">
      <c r="G28" s="145" t="s">
        <v>4</v>
      </c>
    </row>
    <row r="29" spans="2:7" ht="33" customHeight="1">
      <c r="B29" s="538" t="s">
        <v>799</v>
      </c>
      <c r="C29" s="508"/>
      <c r="D29" s="508"/>
      <c r="E29" s="508"/>
      <c r="F29" s="508"/>
      <c r="G29" s="539"/>
    </row>
    <row r="30" spans="2:7" ht="47.25" customHeight="1">
      <c r="B30" s="131" t="s">
        <v>626</v>
      </c>
      <c r="C30" s="121" t="s">
        <v>65</v>
      </c>
      <c r="D30" s="121" t="s">
        <v>623</v>
      </c>
      <c r="E30" s="121" t="s">
        <v>624</v>
      </c>
      <c r="F30" s="121" t="s">
        <v>629</v>
      </c>
      <c r="G30" s="122" t="s">
        <v>734</v>
      </c>
    </row>
    <row r="31" spans="2:7" ht="17.25" customHeight="1">
      <c r="B31" s="542" t="s">
        <v>625</v>
      </c>
      <c r="C31" s="121">
        <v>1</v>
      </c>
      <c r="D31" s="121">
        <v>2</v>
      </c>
      <c r="E31" s="121">
        <v>3</v>
      </c>
      <c r="F31" s="121" t="s">
        <v>630</v>
      </c>
      <c r="G31" s="122">
        <v>5</v>
      </c>
    </row>
    <row r="32" spans="2:7" ht="33" customHeight="1">
      <c r="B32" s="543"/>
      <c r="C32" s="443">
        <v>0</v>
      </c>
      <c r="D32" s="443">
        <v>0</v>
      </c>
      <c r="E32" s="443">
        <v>0</v>
      </c>
      <c r="F32" s="443">
        <v>0</v>
      </c>
      <c r="G32" s="112">
        <v>0</v>
      </c>
    </row>
    <row r="33" spans="2:7" ht="33" customHeight="1">
      <c r="B33" s="125" t="s">
        <v>653</v>
      </c>
      <c r="C33" s="322">
        <v>44754000</v>
      </c>
      <c r="D33" s="322">
        <v>31765747</v>
      </c>
      <c r="E33" s="322">
        <v>31765747</v>
      </c>
      <c r="F33" s="322">
        <v>0</v>
      </c>
      <c r="G33" s="467">
        <f>SUM(E33/C33)</f>
        <v>0.709785650444653</v>
      </c>
    </row>
    <row r="34" spans="2:7" ht="33" customHeight="1" thickBot="1">
      <c r="B34" s="175" t="s">
        <v>631</v>
      </c>
      <c r="C34" s="288">
        <f>SUM(C32:C33)</f>
        <v>44754000</v>
      </c>
      <c r="D34" s="288">
        <f>SUM(D32:D33)</f>
        <v>31765747</v>
      </c>
      <c r="E34" s="288">
        <f>SUM(E32:E33)</f>
        <v>31765747</v>
      </c>
      <c r="F34" s="288">
        <f>SUM(F32:F33)</f>
        <v>0</v>
      </c>
      <c r="G34" s="466">
        <f>SUM(E34/C34)</f>
        <v>0.709785650444653</v>
      </c>
    </row>
    <row r="35" ht="33" customHeight="1" thickBot="1">
      <c r="G35" s="145" t="s">
        <v>4</v>
      </c>
    </row>
    <row r="36" spans="2:7" ht="33" customHeight="1">
      <c r="B36" s="538" t="s">
        <v>800</v>
      </c>
      <c r="C36" s="508"/>
      <c r="D36" s="508"/>
      <c r="E36" s="508"/>
      <c r="F36" s="508"/>
      <c r="G36" s="539"/>
    </row>
    <row r="37" spans="2:7" ht="43.5" customHeight="1">
      <c r="B37" s="131" t="s">
        <v>626</v>
      </c>
      <c r="C37" s="121" t="s">
        <v>65</v>
      </c>
      <c r="D37" s="121" t="s">
        <v>623</v>
      </c>
      <c r="E37" s="121" t="s">
        <v>624</v>
      </c>
      <c r="F37" s="121" t="s">
        <v>629</v>
      </c>
      <c r="G37" s="122" t="s">
        <v>735</v>
      </c>
    </row>
    <row r="38" spans="2:7" ht="17.25" customHeight="1">
      <c r="B38" s="542" t="s">
        <v>625</v>
      </c>
      <c r="C38" s="121">
        <v>1</v>
      </c>
      <c r="D38" s="121">
        <v>2</v>
      </c>
      <c r="E38" s="121">
        <v>3</v>
      </c>
      <c r="F38" s="121" t="s">
        <v>630</v>
      </c>
      <c r="G38" s="122">
        <v>5</v>
      </c>
    </row>
    <row r="39" spans="2:7" ht="33" customHeight="1">
      <c r="B39" s="543"/>
      <c r="C39" s="443">
        <v>0</v>
      </c>
      <c r="D39" s="443">
        <v>0</v>
      </c>
      <c r="E39" s="443">
        <v>0</v>
      </c>
      <c r="F39" s="443">
        <v>0</v>
      </c>
      <c r="G39" s="112">
        <v>0</v>
      </c>
    </row>
    <row r="40" spans="2:7" ht="33" customHeight="1">
      <c r="B40" s="125" t="s">
        <v>621</v>
      </c>
      <c r="C40" s="322">
        <v>64754000</v>
      </c>
      <c r="D40" s="322">
        <v>61865430</v>
      </c>
      <c r="E40" s="322">
        <v>61865430</v>
      </c>
      <c r="F40" s="322">
        <v>0</v>
      </c>
      <c r="G40" s="467">
        <f>SUM(E40/C40)</f>
        <v>0.9553916360379282</v>
      </c>
    </row>
    <row r="41" spans="2:7" ht="33" customHeight="1" thickBot="1">
      <c r="B41" s="175" t="s">
        <v>631</v>
      </c>
      <c r="C41" s="288">
        <f>SUM(C39:C40)</f>
        <v>64754000</v>
      </c>
      <c r="D41" s="288">
        <f>SUM(D39:D40)</f>
        <v>61865430</v>
      </c>
      <c r="E41" s="288">
        <f>SUM(E39:E40)</f>
        <v>61865430</v>
      </c>
      <c r="F41" s="288">
        <f>SUM(F39:F40)</f>
        <v>0</v>
      </c>
      <c r="G41" s="469">
        <f>SUM(D41/C41)</f>
        <v>0.9553916360379282</v>
      </c>
    </row>
    <row r="42" ht="33" customHeight="1" thickBot="1">
      <c r="G42" s="145" t="s">
        <v>4</v>
      </c>
    </row>
    <row r="43" spans="2:7" ht="33" customHeight="1">
      <c r="B43" s="538" t="s">
        <v>801</v>
      </c>
      <c r="C43" s="508"/>
      <c r="D43" s="508"/>
      <c r="E43" s="508"/>
      <c r="F43" s="508"/>
      <c r="G43" s="539"/>
    </row>
    <row r="44" spans="2:7" ht="44.25" customHeight="1">
      <c r="B44" s="131" t="s">
        <v>626</v>
      </c>
      <c r="C44" s="121" t="s">
        <v>65</v>
      </c>
      <c r="D44" s="121" t="s">
        <v>623</v>
      </c>
      <c r="E44" s="121" t="s">
        <v>624</v>
      </c>
      <c r="F44" s="121" t="s">
        <v>629</v>
      </c>
      <c r="G44" s="122" t="s">
        <v>736</v>
      </c>
    </row>
    <row r="45" spans="2:7" ht="17.25" customHeight="1">
      <c r="B45" s="542" t="s">
        <v>625</v>
      </c>
      <c r="C45" s="121">
        <v>1</v>
      </c>
      <c r="D45" s="121">
        <v>2</v>
      </c>
      <c r="E45" s="121">
        <v>3</v>
      </c>
      <c r="F45" s="121" t="s">
        <v>630</v>
      </c>
      <c r="G45" s="122">
        <v>5</v>
      </c>
    </row>
    <row r="46" spans="2:7" ht="33" customHeight="1">
      <c r="B46" s="543"/>
      <c r="C46" s="443">
        <v>0</v>
      </c>
      <c r="D46" s="443">
        <v>0</v>
      </c>
      <c r="E46" s="443">
        <v>0</v>
      </c>
      <c r="F46" s="443">
        <v>0</v>
      </c>
      <c r="G46" s="112">
        <v>0</v>
      </c>
    </row>
    <row r="47" spans="2:7" ht="33" customHeight="1">
      <c r="B47" s="173" t="s">
        <v>653</v>
      </c>
      <c r="C47" s="322">
        <v>134753806</v>
      </c>
      <c r="D47" s="287"/>
      <c r="E47" s="322"/>
      <c r="F47" s="287">
        <v>0</v>
      </c>
      <c r="G47" s="467">
        <f>SUM(E47/C47)</f>
        <v>0</v>
      </c>
    </row>
    <row r="48" spans="2:7" ht="33" customHeight="1" thickBot="1">
      <c r="B48" s="126" t="s">
        <v>631</v>
      </c>
      <c r="C48" s="288">
        <f>SUM(C46:C47)</f>
        <v>134753806</v>
      </c>
      <c r="D48" s="288">
        <f>SUM(D46:D47)</f>
        <v>0</v>
      </c>
      <c r="E48" s="288">
        <f>SUM(E46:E47)</f>
        <v>0</v>
      </c>
      <c r="F48" s="288">
        <f>SUM(F46:F47)</f>
        <v>0</v>
      </c>
      <c r="G48" s="469">
        <f>SUM(E48/C48)</f>
        <v>0</v>
      </c>
    </row>
    <row r="49" spans="2:7" ht="18.75" customHeight="1">
      <c r="B49" s="540" t="s">
        <v>654</v>
      </c>
      <c r="C49" s="540"/>
      <c r="D49" s="540"/>
      <c r="E49" s="540"/>
      <c r="F49" s="540"/>
      <c r="G49" s="540"/>
    </row>
    <row r="50" ht="18.75" customHeight="1">
      <c r="B50" s="119"/>
    </row>
    <row r="51" spans="2:7" ht="15.75">
      <c r="B51" s="23" t="s">
        <v>805</v>
      </c>
      <c r="F51" s="119" t="s">
        <v>683</v>
      </c>
      <c r="G51" s="119"/>
    </row>
    <row r="52" spans="2:7" ht="15.75">
      <c r="B52" s="512" t="s">
        <v>627</v>
      </c>
      <c r="C52" s="512"/>
      <c r="D52" s="512"/>
      <c r="E52" s="512"/>
      <c r="F52" s="512"/>
      <c r="G52" s="512"/>
    </row>
  </sheetData>
  <sheetProtection/>
  <mergeCells count="13">
    <mergeCell ref="B43:G43"/>
    <mergeCell ref="B22:G22"/>
    <mergeCell ref="B29:G29"/>
    <mergeCell ref="B36:G36"/>
    <mergeCell ref="B52:G52"/>
    <mergeCell ref="B49:G49"/>
    <mergeCell ref="B5:G5"/>
    <mergeCell ref="B45:B46"/>
    <mergeCell ref="B38:B39"/>
    <mergeCell ref="B24:B25"/>
    <mergeCell ref="B31:B32"/>
    <mergeCell ref="B8:G9"/>
    <mergeCell ref="B16:F16"/>
  </mergeCells>
  <printOptions/>
  <pageMargins left="0.7" right="0.7" top="0.75" bottom="0.75" header="0.3" footer="0.3"/>
  <pageSetup fitToHeight="1" fitToWidth="1" orientation="portrait" scale="4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7">
      <selection activeCell="H15" sqref="H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764</v>
      </c>
      <c r="H2" s="18"/>
      <c r="I2" s="18" t="s">
        <v>642</v>
      </c>
      <c r="N2" s="556"/>
      <c r="O2" s="556"/>
    </row>
    <row r="3" spans="2:15" ht="15.75">
      <c r="B3" s="1" t="s">
        <v>763</v>
      </c>
      <c r="N3" s="1"/>
      <c r="O3" s="22"/>
    </row>
    <row r="4" spans="3:15" ht="15.75">
      <c r="C4" s="30"/>
      <c r="D4" s="30"/>
      <c r="E4" s="30"/>
      <c r="F4" s="30"/>
      <c r="G4" s="30"/>
      <c r="H4" s="30"/>
      <c r="I4" s="30"/>
      <c r="J4" s="30"/>
      <c r="K4" s="30"/>
      <c r="L4" s="30"/>
      <c r="M4" s="30"/>
      <c r="N4" s="30"/>
      <c r="O4" s="30"/>
    </row>
    <row r="5" spans="2:15" ht="20.25">
      <c r="B5" s="563" t="s">
        <v>71</v>
      </c>
      <c r="C5" s="563"/>
      <c r="D5" s="563"/>
      <c r="E5" s="563"/>
      <c r="F5" s="563"/>
      <c r="G5" s="563"/>
      <c r="H5" s="563"/>
      <c r="I5" s="563"/>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6" t="s">
        <v>4</v>
      </c>
      <c r="K7" s="31"/>
      <c r="L7" s="31"/>
      <c r="M7" s="31"/>
      <c r="N7" s="31"/>
      <c r="O7" s="31"/>
      <c r="P7" s="31"/>
    </row>
    <row r="8" spans="2:18" s="35" customFormat="1" ht="32.25" customHeight="1">
      <c r="B8" s="475" t="s">
        <v>9</v>
      </c>
      <c r="C8" s="564" t="s">
        <v>10</v>
      </c>
      <c r="D8" s="557" t="s">
        <v>785</v>
      </c>
      <c r="E8" s="557" t="s">
        <v>786</v>
      </c>
      <c r="F8" s="557" t="s">
        <v>779</v>
      </c>
      <c r="G8" s="559" t="s">
        <v>817</v>
      </c>
      <c r="H8" s="560"/>
      <c r="I8" s="561" t="s">
        <v>818</v>
      </c>
      <c r="J8" s="32"/>
      <c r="K8" s="32"/>
      <c r="L8" s="32"/>
      <c r="M8" s="32"/>
      <c r="N8" s="32"/>
      <c r="O8" s="33"/>
      <c r="P8" s="34"/>
      <c r="Q8" s="34"/>
      <c r="R8" s="34"/>
    </row>
    <row r="9" spans="2:18" s="35" customFormat="1" ht="28.5" customHeight="1" thickBot="1">
      <c r="B9" s="476"/>
      <c r="C9" s="565"/>
      <c r="D9" s="558"/>
      <c r="E9" s="558"/>
      <c r="F9" s="558"/>
      <c r="G9" s="184" t="s">
        <v>1</v>
      </c>
      <c r="H9" s="185" t="s">
        <v>66</v>
      </c>
      <c r="I9" s="562"/>
      <c r="J9" s="34"/>
      <c r="K9" s="34"/>
      <c r="L9" s="34"/>
      <c r="M9" s="34"/>
      <c r="N9" s="34"/>
      <c r="O9" s="34"/>
      <c r="P9" s="34"/>
      <c r="Q9" s="34"/>
      <c r="R9" s="34"/>
    </row>
    <row r="10" spans="2:18" s="12" customFormat="1" ht="24" customHeight="1">
      <c r="B10" s="186" t="s">
        <v>79</v>
      </c>
      <c r="C10" s="187" t="s">
        <v>63</v>
      </c>
      <c r="D10" s="187"/>
      <c r="E10" s="188"/>
      <c r="F10" s="188"/>
      <c r="G10" s="188"/>
      <c r="H10" s="188"/>
      <c r="I10" s="189"/>
      <c r="J10" s="7"/>
      <c r="K10" s="7"/>
      <c r="L10" s="7"/>
      <c r="M10" s="7"/>
      <c r="N10" s="7"/>
      <c r="O10" s="7"/>
      <c r="P10" s="7"/>
      <c r="Q10" s="7"/>
      <c r="R10" s="7"/>
    </row>
    <row r="11" spans="2:18" s="12" customFormat="1" ht="24" customHeight="1">
      <c r="B11" s="190" t="s">
        <v>80</v>
      </c>
      <c r="C11" s="114" t="s">
        <v>64</v>
      </c>
      <c r="D11" s="114"/>
      <c r="E11" s="115"/>
      <c r="F11" s="115"/>
      <c r="G11" s="115"/>
      <c r="H11" s="115"/>
      <c r="I11" s="191"/>
      <c r="J11" s="7"/>
      <c r="K11" s="7"/>
      <c r="L11" s="7"/>
      <c r="M11" s="7"/>
      <c r="N11" s="7"/>
      <c r="O11" s="7"/>
      <c r="P11" s="7"/>
      <c r="Q11" s="7"/>
      <c r="R11" s="7"/>
    </row>
    <row r="12" spans="2:18" s="12" customFormat="1" ht="24" customHeight="1">
      <c r="B12" s="190" t="s">
        <v>81</v>
      </c>
      <c r="C12" s="114" t="s">
        <v>59</v>
      </c>
      <c r="D12" s="114"/>
      <c r="E12" s="115"/>
      <c r="F12" s="115"/>
      <c r="G12" s="115"/>
      <c r="H12" s="115"/>
      <c r="I12" s="191"/>
      <c r="J12" s="7"/>
      <c r="K12" s="7"/>
      <c r="L12" s="7"/>
      <c r="M12" s="7"/>
      <c r="N12" s="7"/>
      <c r="O12" s="7"/>
      <c r="P12" s="7"/>
      <c r="Q12" s="7"/>
      <c r="R12" s="7"/>
    </row>
    <row r="13" spans="2:18" s="12" customFormat="1" ht="24" customHeight="1">
      <c r="B13" s="190" t="s">
        <v>82</v>
      </c>
      <c r="C13" s="114" t="s">
        <v>60</v>
      </c>
      <c r="D13" s="414"/>
      <c r="E13" s="414"/>
      <c r="F13" s="414"/>
      <c r="G13" s="414"/>
      <c r="H13" s="414"/>
      <c r="I13" s="415"/>
      <c r="J13" s="7"/>
      <c r="K13" s="7"/>
      <c r="L13" s="7"/>
      <c r="M13" s="7"/>
      <c r="N13" s="7"/>
      <c r="O13" s="7"/>
      <c r="P13" s="7"/>
      <c r="Q13" s="7"/>
      <c r="R13" s="7"/>
    </row>
    <row r="14" spans="2:18" s="12" customFormat="1" ht="24" customHeight="1">
      <c r="B14" s="190" t="s">
        <v>83</v>
      </c>
      <c r="C14" s="114" t="s">
        <v>61</v>
      </c>
      <c r="D14" s="414">
        <v>550000</v>
      </c>
      <c r="E14" s="414">
        <v>554802</v>
      </c>
      <c r="F14" s="414">
        <v>550000</v>
      </c>
      <c r="G14" s="414">
        <v>405000</v>
      </c>
      <c r="H14" s="414">
        <v>404861</v>
      </c>
      <c r="I14" s="441">
        <f>SUM(H14/G14)</f>
        <v>0.9996567901234568</v>
      </c>
      <c r="J14" s="7"/>
      <c r="K14" s="7"/>
      <c r="L14" s="7"/>
      <c r="M14" s="7"/>
      <c r="N14" s="7"/>
      <c r="O14" s="7"/>
      <c r="P14" s="7"/>
      <c r="Q14" s="7"/>
      <c r="R14" s="7"/>
    </row>
    <row r="15" spans="2:18" s="12" customFormat="1" ht="24" customHeight="1">
      <c r="B15" s="190" t="s">
        <v>84</v>
      </c>
      <c r="C15" s="114" t="s">
        <v>62</v>
      </c>
      <c r="D15" s="414">
        <v>400000</v>
      </c>
      <c r="E15" s="414">
        <v>377000</v>
      </c>
      <c r="F15" s="414">
        <v>400000</v>
      </c>
      <c r="G15" s="414">
        <v>300000</v>
      </c>
      <c r="H15" s="414">
        <v>284000</v>
      </c>
      <c r="I15" s="441">
        <f>SUM(H15/G15)</f>
        <v>0.9466666666666667</v>
      </c>
      <c r="J15" s="7"/>
      <c r="K15" s="7"/>
      <c r="L15" s="7"/>
      <c r="M15" s="7"/>
      <c r="N15" s="7"/>
      <c r="O15" s="7"/>
      <c r="P15" s="7"/>
      <c r="Q15" s="7"/>
      <c r="R15" s="7"/>
    </row>
    <row r="16" spans="2:18" s="12" customFormat="1" ht="24" customHeight="1" thickBot="1">
      <c r="B16" s="192" t="s">
        <v>85</v>
      </c>
      <c r="C16" s="193" t="s">
        <v>72</v>
      </c>
      <c r="D16" s="416"/>
      <c r="E16" s="416"/>
      <c r="F16" s="416"/>
      <c r="G16" s="416"/>
      <c r="H16" s="416"/>
      <c r="I16" s="417"/>
      <c r="J16" s="7"/>
      <c r="K16" s="7"/>
      <c r="L16" s="7"/>
      <c r="M16" s="7"/>
      <c r="N16" s="7"/>
      <c r="O16" s="7"/>
      <c r="P16" s="7"/>
      <c r="Q16" s="7"/>
      <c r="R16" s="7"/>
    </row>
    <row r="17" spans="2:6" ht="16.5" thickBot="1">
      <c r="B17" s="194"/>
      <c r="C17" s="194"/>
      <c r="D17" s="194"/>
      <c r="E17" s="194"/>
      <c r="F17" s="202"/>
    </row>
    <row r="18" spans="2:11" ht="20.25" customHeight="1">
      <c r="B18" s="550" t="s">
        <v>617</v>
      </c>
      <c r="C18" s="553" t="s">
        <v>63</v>
      </c>
      <c r="D18" s="553"/>
      <c r="E18" s="554"/>
      <c r="F18" s="555" t="s">
        <v>64</v>
      </c>
      <c r="G18" s="553"/>
      <c r="H18" s="554"/>
      <c r="I18" s="555" t="s">
        <v>59</v>
      </c>
      <c r="J18" s="553"/>
      <c r="K18" s="554"/>
    </row>
    <row r="19" spans="2:11" ht="15.75">
      <c r="B19" s="551"/>
      <c r="C19" s="107">
        <v>1</v>
      </c>
      <c r="D19" s="107">
        <v>2</v>
      </c>
      <c r="E19" s="195">
        <v>3</v>
      </c>
      <c r="F19" s="203">
        <v>4</v>
      </c>
      <c r="G19" s="107">
        <v>5</v>
      </c>
      <c r="H19" s="195">
        <v>6</v>
      </c>
      <c r="I19" s="203">
        <v>7</v>
      </c>
      <c r="J19" s="107">
        <v>8</v>
      </c>
      <c r="K19" s="195">
        <v>9</v>
      </c>
    </row>
    <row r="20" spans="2:11" ht="15.75">
      <c r="B20" s="552"/>
      <c r="C20" s="108" t="s">
        <v>618</v>
      </c>
      <c r="D20" s="108" t="s">
        <v>619</v>
      </c>
      <c r="E20" s="196" t="s">
        <v>620</v>
      </c>
      <c r="F20" s="204" t="s">
        <v>618</v>
      </c>
      <c r="G20" s="108" t="s">
        <v>619</v>
      </c>
      <c r="H20" s="196" t="s">
        <v>620</v>
      </c>
      <c r="I20" s="204" t="s">
        <v>618</v>
      </c>
      <c r="J20" s="108" t="s">
        <v>619</v>
      </c>
      <c r="K20" s="196" t="s">
        <v>620</v>
      </c>
    </row>
    <row r="21" spans="2:11" ht="15.75">
      <c r="B21" s="197">
        <v>1</v>
      </c>
      <c r="C21" s="109"/>
      <c r="D21" s="109"/>
      <c r="E21" s="198"/>
      <c r="F21" s="205"/>
      <c r="G21" s="109"/>
      <c r="H21" s="198"/>
      <c r="I21" s="205"/>
      <c r="J21" s="109"/>
      <c r="K21" s="198"/>
    </row>
    <row r="22" spans="2:11" ht="15.75">
      <c r="B22" s="197">
        <v>2</v>
      </c>
      <c r="C22" s="109"/>
      <c r="D22" s="109"/>
      <c r="E22" s="198"/>
      <c r="F22" s="205"/>
      <c r="G22" s="109"/>
      <c r="H22" s="198"/>
      <c r="I22" s="205"/>
      <c r="J22" s="109"/>
      <c r="K22" s="198"/>
    </row>
    <row r="23" spans="2:11" ht="15.75">
      <c r="B23" s="197">
        <v>3</v>
      </c>
      <c r="C23" s="109"/>
      <c r="D23" s="109"/>
      <c r="E23" s="198"/>
      <c r="F23" s="205"/>
      <c r="G23" s="109"/>
      <c r="H23" s="198"/>
      <c r="I23" s="205"/>
      <c r="J23" s="109"/>
      <c r="K23" s="198"/>
    </row>
    <row r="24" spans="2:11" ht="15.75">
      <c r="B24" s="197">
        <v>4</v>
      </c>
      <c r="C24" s="109"/>
      <c r="D24" s="109"/>
      <c r="E24" s="198"/>
      <c r="F24" s="205"/>
      <c r="G24" s="109"/>
      <c r="H24" s="198"/>
      <c r="I24" s="205"/>
      <c r="J24" s="109"/>
      <c r="K24" s="198"/>
    </row>
    <row r="25" spans="2:11" ht="15.75">
      <c r="B25" s="197">
        <v>5</v>
      </c>
      <c r="C25" s="109"/>
      <c r="D25" s="109"/>
      <c r="E25" s="198"/>
      <c r="F25" s="205"/>
      <c r="G25" s="109"/>
      <c r="H25" s="198"/>
      <c r="I25" s="205"/>
      <c r="J25" s="109"/>
      <c r="K25" s="198"/>
    </row>
    <row r="26" spans="2:11" ht="15.75">
      <c r="B26" s="197">
        <v>6</v>
      </c>
      <c r="C26" s="109"/>
      <c r="D26" s="109"/>
      <c r="E26" s="198"/>
      <c r="F26" s="205"/>
      <c r="G26" s="109"/>
      <c r="H26" s="198"/>
      <c r="I26" s="205"/>
      <c r="J26" s="109"/>
      <c r="K26" s="198"/>
    </row>
    <row r="27" spans="2:11" ht="15.75">
      <c r="B27" s="197">
        <v>7</v>
      </c>
      <c r="C27" s="109"/>
      <c r="D27" s="109"/>
      <c r="E27" s="198"/>
      <c r="F27" s="205"/>
      <c r="G27" s="109"/>
      <c r="H27" s="198"/>
      <c r="I27" s="205"/>
      <c r="J27" s="109"/>
      <c r="K27" s="198"/>
    </row>
    <row r="28" spans="2:11" ht="15.75">
      <c r="B28" s="197">
        <v>8</v>
      </c>
      <c r="C28" s="109"/>
      <c r="D28" s="109"/>
      <c r="E28" s="198"/>
      <c r="F28" s="205"/>
      <c r="G28" s="109"/>
      <c r="H28" s="198"/>
      <c r="I28" s="205"/>
      <c r="J28" s="109"/>
      <c r="K28" s="198"/>
    </row>
    <row r="29" spans="2:11" ht="15.75">
      <c r="B29" s="197">
        <v>9</v>
      </c>
      <c r="C29" s="109"/>
      <c r="D29" s="109"/>
      <c r="E29" s="198"/>
      <c r="F29" s="205"/>
      <c r="G29" s="109"/>
      <c r="H29" s="198"/>
      <c r="I29" s="205"/>
      <c r="J29" s="109"/>
      <c r="K29" s="198"/>
    </row>
    <row r="30" spans="2:11" ht="16.5" thickBot="1">
      <c r="B30" s="199">
        <v>10</v>
      </c>
      <c r="C30" s="200"/>
      <c r="D30" s="200"/>
      <c r="E30" s="201"/>
      <c r="F30" s="206"/>
      <c r="G30" s="200"/>
      <c r="H30" s="201"/>
      <c r="I30" s="206"/>
      <c r="J30" s="200"/>
      <c r="K30" s="201"/>
    </row>
    <row r="32" spans="2:9" ht="15.75">
      <c r="B32" s="23" t="s">
        <v>805</v>
      </c>
      <c r="C32" s="23"/>
      <c r="D32" s="23"/>
      <c r="E32" s="23"/>
      <c r="F32" s="113" t="s">
        <v>627</v>
      </c>
      <c r="G32" s="23"/>
      <c r="H32" s="23" t="s">
        <v>628</v>
      </c>
      <c r="I32" s="23"/>
    </row>
    <row r="33" spans="2:7" ht="15.75">
      <c r="B33" s="23"/>
      <c r="C33" s="23"/>
      <c r="D33" s="23"/>
      <c r="E33" s="23"/>
      <c r="G33" s="23"/>
    </row>
    <row r="34" spans="2:5" ht="15.75">
      <c r="B34" s="23"/>
      <c r="C34" s="23"/>
      <c r="E34" s="23"/>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1"/>
  <sheetViews>
    <sheetView zoomScalePageLayoutView="0" workbookViewId="0" topLeftCell="A1">
      <selection activeCell="B21" sqref="B21"/>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764</v>
      </c>
      <c r="C2" s="1"/>
      <c r="D2" s="55"/>
      <c r="E2" s="55"/>
      <c r="F2" s="29"/>
      <c r="G2" s="29"/>
      <c r="H2" s="29"/>
      <c r="J2" s="18" t="s">
        <v>638</v>
      </c>
    </row>
    <row r="3" spans="2:11" ht="15.75">
      <c r="B3" s="1" t="s">
        <v>763</v>
      </c>
      <c r="C3" s="1"/>
      <c r="D3" s="55"/>
      <c r="E3" s="55"/>
      <c r="F3" s="29"/>
      <c r="G3" s="29"/>
      <c r="H3" s="29"/>
      <c r="J3" s="18"/>
      <c r="K3" s="18"/>
    </row>
    <row r="6" spans="2:10" ht="20.25">
      <c r="B6" s="563" t="s">
        <v>740</v>
      </c>
      <c r="C6" s="563"/>
      <c r="D6" s="563"/>
      <c r="E6" s="563"/>
      <c r="F6" s="563"/>
      <c r="G6" s="563"/>
      <c r="H6" s="563"/>
      <c r="I6" s="563"/>
      <c r="J6" s="24"/>
    </row>
    <row r="7" spans="2:10" ht="0.75" customHeight="1" thickBot="1">
      <c r="B7" s="13"/>
      <c r="C7" s="13"/>
      <c r="D7" s="13"/>
      <c r="E7" s="13"/>
      <c r="F7" s="13"/>
      <c r="G7" s="13"/>
      <c r="H7" s="13"/>
      <c r="I7" s="13"/>
      <c r="J7" s="18" t="s">
        <v>289</v>
      </c>
    </row>
    <row r="8" spans="1:10" s="118" customFormat="1" ht="91.5" customHeight="1" thickBot="1">
      <c r="A8" s="219"/>
      <c r="B8" s="222" t="s">
        <v>634</v>
      </c>
      <c r="C8" s="223" t="s">
        <v>685</v>
      </c>
      <c r="D8" s="223" t="s">
        <v>636</v>
      </c>
      <c r="E8" s="223" t="s">
        <v>633</v>
      </c>
      <c r="F8" s="223" t="s">
        <v>637</v>
      </c>
      <c r="G8" s="223" t="s">
        <v>635</v>
      </c>
      <c r="H8" s="223" t="s">
        <v>746</v>
      </c>
      <c r="I8" s="223" t="s">
        <v>747</v>
      </c>
      <c r="J8" s="225" t="s">
        <v>745</v>
      </c>
    </row>
    <row r="9" spans="1:10" s="118" customFormat="1" ht="16.5" thickBot="1">
      <c r="A9" s="219"/>
      <c r="B9" s="222">
        <v>1</v>
      </c>
      <c r="C9" s="224">
        <v>2</v>
      </c>
      <c r="D9" s="223">
        <v>3</v>
      </c>
      <c r="E9" s="223">
        <v>4</v>
      </c>
      <c r="F9" s="224">
        <v>5</v>
      </c>
      <c r="G9" s="223">
        <v>6</v>
      </c>
      <c r="H9" s="223">
        <v>7</v>
      </c>
      <c r="I9" s="224">
        <v>8</v>
      </c>
      <c r="J9" s="225" t="s">
        <v>744</v>
      </c>
    </row>
    <row r="10" spans="1:10" s="118" customFormat="1" ht="15.75">
      <c r="A10" s="219"/>
      <c r="B10" s="230" t="s">
        <v>770</v>
      </c>
      <c r="C10" s="221">
        <v>0</v>
      </c>
      <c r="D10" s="231" t="s">
        <v>771</v>
      </c>
      <c r="E10" s="149"/>
      <c r="F10" s="221"/>
      <c r="G10" s="149"/>
      <c r="H10" s="149"/>
      <c r="I10" s="221"/>
      <c r="J10" s="229"/>
    </row>
    <row r="11" spans="1:10" ht="15.75">
      <c r="A11" s="220"/>
      <c r="B11" s="218" t="s">
        <v>684</v>
      </c>
      <c r="C11" s="117"/>
      <c r="D11" s="117" t="s">
        <v>684</v>
      </c>
      <c r="E11" s="26"/>
      <c r="F11" s="26"/>
      <c r="G11" s="26"/>
      <c r="H11" s="26"/>
      <c r="I11" s="26"/>
      <c r="J11" s="112"/>
    </row>
    <row r="12" spans="1:10" ht="15.75">
      <c r="A12" s="220"/>
      <c r="B12" s="218" t="s">
        <v>684</v>
      </c>
      <c r="C12" s="117"/>
      <c r="D12" s="117" t="s">
        <v>684</v>
      </c>
      <c r="E12" s="358"/>
      <c r="F12" s="358"/>
      <c r="G12" s="358"/>
      <c r="H12" s="358"/>
      <c r="I12" s="358"/>
      <c r="J12" s="174"/>
    </row>
    <row r="13" spans="1:10" ht="16.5" thickBot="1">
      <c r="A13" s="220"/>
      <c r="B13" s="226" t="s">
        <v>684</v>
      </c>
      <c r="C13" s="227"/>
      <c r="D13" s="227" t="s">
        <v>684</v>
      </c>
      <c r="E13" s="110"/>
      <c r="F13" s="110"/>
      <c r="G13" s="110"/>
      <c r="H13" s="110"/>
      <c r="I13" s="110"/>
      <c r="J13" s="174"/>
    </row>
    <row r="14" ht="15.75">
      <c r="J14" s="228"/>
    </row>
    <row r="15" spans="2:8" ht="15.75">
      <c r="B15" s="23" t="s">
        <v>743</v>
      </c>
      <c r="H15" s="119"/>
    </row>
    <row r="16" spans="2:8" ht="15.75">
      <c r="B16" s="23" t="s">
        <v>741</v>
      </c>
      <c r="H16" s="119"/>
    </row>
    <row r="17" spans="2:8" ht="15.75" customHeight="1">
      <c r="B17" s="119" t="s">
        <v>742</v>
      </c>
      <c r="C17" s="119"/>
      <c r="D17" s="119"/>
      <c r="H17" s="357"/>
    </row>
    <row r="18" spans="2:8" ht="15.75" customHeight="1">
      <c r="B18" s="119"/>
      <c r="C18" s="119"/>
      <c r="D18" s="119"/>
      <c r="H18" s="357"/>
    </row>
    <row r="19" spans="2:8" ht="15.75">
      <c r="B19" s="119" t="s">
        <v>775</v>
      </c>
      <c r="C19" s="119"/>
      <c r="D19" s="119"/>
      <c r="H19" s="357"/>
    </row>
    <row r="21" spans="2:8" ht="15.75">
      <c r="B21" s="57" t="s">
        <v>819</v>
      </c>
      <c r="C21" s="57"/>
      <c r="D21" s="56"/>
      <c r="E21" s="56"/>
      <c r="F21" s="36" t="s">
        <v>74</v>
      </c>
      <c r="H21"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emina</cp:lastModifiedBy>
  <cp:lastPrinted>2018-10-29T13:14:52Z</cp:lastPrinted>
  <dcterms:created xsi:type="dcterms:W3CDTF">2013-03-12T08:27:17Z</dcterms:created>
  <dcterms:modified xsi:type="dcterms:W3CDTF">2018-10-30T07:06:54Z</dcterms:modified>
  <cp:category/>
  <cp:version/>
  <cp:contentType/>
  <cp:contentStatus/>
</cp:coreProperties>
</file>